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51196F13-6AD0-C1B8-E2B4-A1F9AE17003E}"/>
  <workbookPr codeName="ThisWorkbook"/>
  <mc:AlternateContent xmlns:mc="http://schemas.openxmlformats.org/markup-compatibility/2006">
    <mc:Choice Requires="x15">
      <x15ac:absPath xmlns:x15ac="http://schemas.microsoft.com/office/spreadsheetml/2010/11/ac" url="C:\Users\K00008449\Desktop\Work\RECENT RETURNS\"/>
    </mc:Choice>
  </mc:AlternateContent>
  <workbookProtection workbookPassword="94AB" lockStructure="1"/>
  <bookViews>
    <workbookView xWindow="0" yWindow="0" windowWidth="20490" windowHeight="7320" tabRatio="759" firstSheet="1" activeTab="7"/>
  </bookViews>
  <sheets>
    <sheet name="ReadMe" sheetId="1" r:id="rId1"/>
    <sheet name="Errors" sheetId="2" r:id="rId2"/>
    <sheet name="Data" sheetId="3" state="hidden" r:id="rId3"/>
    <sheet name="Validations" sheetId="4" state="hidden" r:id="rId4"/>
    <sheet name="ValidationList" sheetId="5" state="hidden" r:id="rId5"/>
    <sheet name="ImportCsv" sheetId="6" state="hidden" r:id="rId6"/>
    <sheet name="Macros_Disabled" sheetId="23" state="hidden" r:id="rId7"/>
    <sheet name="A_Basic_Info" sheetId="7" r:id="rId8"/>
    <sheet name="B_General_Rated_Sales_Dtls" sheetId="8" r:id="rId9"/>
    <sheet name="C_Other_Rated_Sales_Dtls" sheetId="9" r:id="rId10"/>
    <sheet name="D_Zero_Rated_Sales_Dtls" sheetId="10" r:id="rId11"/>
    <sheet name="E_Exempted_Sales_Dtls" sheetId="11" r:id="rId12"/>
    <sheet name="F_General_Rated_Purchases_Dtls" sheetId="12" r:id="rId13"/>
    <sheet name="G_Other_Rated_Purchases_Dtls" sheetId="13" r:id="rId14"/>
    <sheet name="H_Zero_Rated_Purchases_Dtls" sheetId="14" r:id="rId15"/>
    <sheet name="Extra" sheetId="15" state="hidden" r:id="rId16"/>
    <sheet name="I_Exempted_Purchases_Dtls" sheetId="16" r:id="rId17"/>
    <sheet name="J_VAT_Imported_Services_Dtls" sheetId="17" r:id="rId18"/>
    <sheet name="K_VAT_Payment_Credits" sheetId="18" r:id="rId19"/>
    <sheet name="L_WHT_Credits" sheetId="22" r:id="rId20"/>
    <sheet name="M_Sales_N_Purchases" sheetId="19" r:id="rId21"/>
    <sheet name="O_VAT_Due" sheetId="20" r:id="rId22"/>
    <sheet name="Sheet1" sheetId="21" state="veryHidden" r:id="rId23"/>
  </sheets>
  <functionGroups builtInGroupCount="18"/>
  <definedNames>
    <definedName name="_xlnm._FilterDatabase" localSheetId="5" hidden="1">ImportCsv!$A$71:$J$72</definedName>
    <definedName name="AdjustmentYN">Data!$C$11:$C$12</definedName>
    <definedName name="AdjustmentYNCode">Data!$D$11:$D$12</definedName>
    <definedName name="AdjustmntYN">Data!$C$15:$C$16</definedName>
    <definedName name="AdjustmntYNCode">Data!$D$15:$D$16</definedName>
    <definedName name="AmtBfrVAT">F_General_Rated_Purchases_Dtls!$H$3:$H$4</definedName>
    <definedName name="AmtBfrVATExempt">I_Exempted_Purchases_Dtls!$H$3:$H$4</definedName>
    <definedName name="AmtBfrVATOth">G_Other_Rated_Purchases_Dtls!$H$3:$H$4</definedName>
    <definedName name="AmtBfrVATRate">F_General_Rated_Purchases_Dtls!$I$3:$I$4</definedName>
    <definedName name="AmtBfrVATZero">H_Zero_Rated_Purchases_Dtls!$I$3:$I$4</definedName>
    <definedName name="AmtClaimble">Data!$D$61:$D$62</definedName>
    <definedName name="AmtClaimbleCode">Data!$E$61:$E$62</definedName>
    <definedName name="BankBranchMap">Data!$I$2:$I$565</definedName>
    <definedName name="BankId">Data!$E$2:$E$47</definedName>
    <definedName name="BankNames">Data!$F$2:$F$47</definedName>
    <definedName name="Boolean">Data!$C$2:$C$3</definedName>
    <definedName name="BooleanCode">Data!$D$2:$D$3</definedName>
    <definedName name="BranchId">Data!$G$2:$G$565</definedName>
    <definedName name="BranchNames">Data!$H$2:$H$565</definedName>
    <definedName name="deductibleCI">O_VAT_Due!$D$8</definedName>
    <definedName name="DescOfServices">Data!$A$47:$A$48</definedName>
    <definedName name="EntityType">Data!$D$57:$D$58</definedName>
    <definedName name="EntityTypeCode">Data!$F$57:$F$58</definedName>
    <definedName name="EntityTypeSorted">Data!$E$57:$E$58</definedName>
    <definedName name="ErrMsg.Alphabet">Data!$B$85</definedName>
    <definedName name="ErrMsg.alphanumeric">Data!$B$84</definedName>
    <definedName name="ErrMsg.alphanumericonly">Data!$B$90</definedName>
    <definedName name="ErrMsg.CompareToTaxPayerPin">Data!$B$87</definedName>
    <definedName name="ErrMsg.DateFormat">Data!$B$82</definedName>
    <definedName name="ErrMsg.Mandatory">Data!$B$86</definedName>
    <definedName name="ErrMsg.NumericVal">Data!$B$83</definedName>
    <definedName name="ErrMsg.PinFormat">Data!$B$88</definedName>
    <definedName name="ErrMsg.WithinRtnPeriod">Data!$B$89</definedName>
    <definedName name="formId">Data!$A$32</definedName>
    <definedName name="genXML">Data!$A$38</definedName>
    <definedName name="GoodsAndServices">Data!$A$66:$A$67</definedName>
    <definedName name="GoodsAndServicesCode">Data!$B$66:$B$67</definedName>
    <definedName name="GoodsAndServicesJuly2021">Data!$A$66</definedName>
    <definedName name="HavePIN">D_Zero_Rated_Sales_Dtls!$N$14:$N$15</definedName>
    <definedName name="moduleId">Data!$A$31</definedName>
    <definedName name="Month">Data!$B$16:$B$27</definedName>
    <definedName name="MonthsList">Data!$A$16:$A$27</definedName>
    <definedName name="obligationId">Data!$A$33</definedName>
    <definedName name="officeVersion">Data!$A$35</definedName>
    <definedName name="PIN">D_Zero_Rated_Sales_Dtls!$B$4:$B$5</definedName>
    <definedName name="prorationRate">O_VAT_Due!$D$7</definedName>
    <definedName name="Purchase.InputTaxPurchDtlsExemptTO">M_Sales_N_Purchases!$C$16</definedName>
    <definedName name="Purchase.InputTaxPurchDtlsGRTO">M_Sales_N_Purchases!$C$13</definedName>
    <definedName name="Purchase.InputTaxPurchDtlsORTO">M_Sales_N_Purchases!$C$14</definedName>
    <definedName name="Purchase.InputTaxPurchDtlsZRTO">M_Sales_N_Purchases!$C$15</definedName>
    <definedName name="Purchases">F_General_Rated_Purchases_Dtls!$A$3:$A$4</definedName>
    <definedName name="PurchasesExempt">I_Exempted_Purchases_Dtls!$A$3:$A$4</definedName>
    <definedName name="PurchasesOther">G_Other_Rated_Purchases_Dtls!$A$3:$A$4</definedName>
    <definedName name="PurchaseZero">H_Zero_Rated_Purchases_Dtls!$A$3:$A$4</definedName>
    <definedName name="RelevantPara">Data!$D$65:$D$69</definedName>
    <definedName name="RetInf.DepositStartDate">A_Basic_Info!$C$12</definedName>
    <definedName name="RetInf.DepositStartDatePID">A_Basic_Info!$B$12</definedName>
    <definedName name="RetInf.PIN">ValidationList!$B$158</definedName>
    <definedName name="ReturnType">Data!$A$6:$A$7</definedName>
    <definedName name="ReturnTypeCode">Data!$C$6:$C$7</definedName>
    <definedName name="ReturnTypeSorted">Data!$B$6:$B$7</definedName>
    <definedName name="Sales.ExemptSalesDtlsTO">M_Sales_N_Purchases!$C$6</definedName>
    <definedName name="Sales.GeneralRateSalesDtlsTO">M_Sales_N_Purchases!$C$3</definedName>
    <definedName name="Sales.OtherRateSalesDtlsTO">M_Sales_N_Purchases!$C$4</definedName>
    <definedName name="Sales.ZeroRateSalesSecASecBTO">M_Sales_N_Purchases!$C$5</definedName>
    <definedName name="SalesAmount">D_Zero_Rated_Sales_Dtls!$L$14:$L$15</definedName>
    <definedName name="Sch1.GeneralRateSalesDtlsList">B_General_Rated_Sales_Dtls!$A$3:$K$4</definedName>
    <definedName name="Sch1.GeneralRateSalesDtlsTO">B_General_Rated_Sales_Dtls!$G$7</definedName>
    <definedName name="Sch1.GeneralRateSalesVATTO">B_General_Rated_Sales_Dtls!$H$7</definedName>
    <definedName name="Sch1.SalesAmtWithoutPINTO">B_General_Rated_Sales_Dtls!$G$6</definedName>
    <definedName name="Sch1.SalesAmtWithPINTO">B_General_Rated_Sales_Dtls!$G$5</definedName>
    <definedName name="Sch1.VATAmtWithoutPINTO">B_General_Rated_Sales_Dtls!$H$6</definedName>
    <definedName name="Sch1.VATAmtWithPINTO">B_General_Rated_Sales_Dtls!$H$5</definedName>
    <definedName name="Sch10.AmountVatClaimableListTO">J_VAT_Imported_Services_Dtls!$G$5</definedName>
    <definedName name="Sch10.ClaimableServiceImportedList">J_VAT_Imported_Services_Dtls!$A$3:$H$4</definedName>
    <definedName name="Sch10.VATAdvcSelfAssPaidDtlsTO">K_VAT_Payment_Credits!$C$13</definedName>
    <definedName name="Sch10.VATCrAdjVoucherDtlsList">K_VAT_Payment_Credits!$A$19:$D$20</definedName>
    <definedName name="Sch10.VATCrAdjVoucherDtlsTO">K_VAT_Payment_Credits!$C$21</definedName>
    <definedName name="Sch10.VATPaidDtlsList">K_VAT_Payment_Credits!$A$4:$D$5</definedName>
    <definedName name="Sch10.VATPaidDtlsTO">K_VAT_Payment_Credits!$C$6</definedName>
    <definedName name="Sch10.VATSelfAssPaidDtlsList">K_VAT_Payment_Credits!$A$10:$D$11</definedName>
    <definedName name="Sch10.VATSelfAssPaidDtlsTO">K_VAT_Payment_Credits!$C$12</definedName>
    <definedName name="Sch2.OtherRateSalesDtlsList">C_Other_Rated_Sales_Dtls!$A$3:$K$4</definedName>
    <definedName name="Sch2.OtherRateSalesDtlsTO">C_Other_Rated_Sales_Dtls!$G$7</definedName>
    <definedName name="Sch2.OtherRateSalesVATTO">C_Other_Rated_Sales_Dtls!$H$7</definedName>
    <definedName name="Sch2.SalesAmtWithoutPINTO">C_Other_Rated_Sales_Dtls!$G$6</definedName>
    <definedName name="Sch2.SalesAmtWithPINTO">C_Other_Rated_Sales_Dtls!$G$5</definedName>
    <definedName name="Sch2.VATAmtWithoutPINTO">C_Other_Rated_Sales_Dtls!$H$6</definedName>
    <definedName name="Sch2.VATAmtWithPINTO">C_Other_Rated_Sales_Dtls!$H$5</definedName>
    <definedName name="Sch3.SalesAmtWithoutPINExpTO">D_Zero_Rated_Sales_Dtls!$L$17</definedName>
    <definedName name="Sch3.SalesAmtWithoutPINTO">D_Zero_Rated_Sales_Dtls!$J$7</definedName>
    <definedName name="Sch3.SalesAmtWithPINExpTO">D_Zero_Rated_Sales_Dtls!$L$16</definedName>
    <definedName name="Sch3.SalesAmtWithPINTO">D_Zero_Rated_Sales_Dtls!$J$6</definedName>
    <definedName name="Sch3.ZeroRateExportList">D_Zero_Rated_Sales_Dtls!$A$14:$M$15</definedName>
    <definedName name="Sch3.ZeroRateSalesDtlsList">D_Zero_Rated_Sales_Dtls!$A$4:$L$5</definedName>
    <definedName name="Sch3.ZeroRateSalesDtlsTO">D_Zero_Rated_Sales_Dtls!$J$8</definedName>
    <definedName name="Sch3.ZeroRateSalesExpTO">D_Zero_Rated_Sales_Dtls!$L$18</definedName>
    <definedName name="Sch3.ZeroRateSalesSecASecBTO">D_Zero_Rated_Sales_Dtls!$L$19</definedName>
    <definedName name="Sch4.ExemptSalesData">E_Exempted_Sales_Dtls!$H$5</definedName>
    <definedName name="Sch4.ExemptSalesDtlsList">E_Exempted_Sales_Dtls!$A$3:$H$4</definedName>
    <definedName name="Sch4.ExemptSalesDtlsTO">E_Exempted_Sales_Dtls!$G$7</definedName>
    <definedName name="Sch4.SalesAmtWithoutPINTO">E_Exempted_Sales_Dtls!$G$6</definedName>
    <definedName name="Sch4.SalesAmtWithPINTO">E_Exempted_Sales_Dtls!$G$5</definedName>
    <definedName name="Sch5.AmtBfrVATWithoutPINTO">F_General_Rated_Purchases_Dtls!$H$6</definedName>
    <definedName name="Sch5.AmtBfrVATWithPINTO">F_General_Rated_Purchases_Dtls!$H$5</definedName>
    <definedName name="Sch5.AmtVATWithoutPINTO">F_General_Rated_Purchases_Dtls!$I$6</definedName>
    <definedName name="Sch5.AmtVATWithPINTO">F_General_Rated_Purchases_Dtls!$I$5</definedName>
    <definedName name="Sch5.InputTaxPurchDtlsGRList">F_General_Rated_Purchases_Dtls!$A$3:$M$4</definedName>
    <definedName name="Sch5.InputTaxPurchDtlsGRTO">F_General_Rated_Purchases_Dtls!$H$7</definedName>
    <definedName name="Sch5.InputTaxPurchDtlsGRVATTO">F_General_Rated_Purchases_Dtls!$I$7</definedName>
    <definedName name="Sch6.AmtBfrVATWithoutPINTO">G_Other_Rated_Purchases_Dtls!$H$6</definedName>
    <definedName name="Sch6.AmtBfrVATWithPINTO">G_Other_Rated_Purchases_Dtls!$H$5</definedName>
    <definedName name="Sch6.AmtVATWithoutPINTO">G_Other_Rated_Purchases_Dtls!$I$6</definedName>
    <definedName name="Sch6.AmtVATWithPINTO">G_Other_Rated_Purchases_Dtls!$I$5</definedName>
    <definedName name="Sch6.InputTaxPurchDtlsORList">G_Other_Rated_Purchases_Dtls!$A$3:$M$4</definedName>
    <definedName name="Sch6.InputTaxPurchDtlsORTO">G_Other_Rated_Purchases_Dtls!$H$7</definedName>
    <definedName name="Sch6.InputTaxPurchDtlsORVATTO">G_Other_Rated_Purchases_Dtls!$I$7</definedName>
    <definedName name="Sch7.AmtBfrVATWithoutPINTO">H_Zero_Rated_Purchases_Dtls!$I$6</definedName>
    <definedName name="Sch7.AmtBfrVATWithPINTO">H_Zero_Rated_Purchases_Dtls!$I$5</definedName>
    <definedName name="Sch7.InputTaxPurchDtlsExemptList">H_Zero_Rated_Purchases_Dtls!$A$3:$K$4</definedName>
    <definedName name="Sch7.InputTaxPurchDtlsZRTO">H_Zero_Rated_Purchases_Dtls!$I$7</definedName>
    <definedName name="Sch8.AmtBfrVATWithoutPINAddTO">I_Exempted_Purchases_Dtls!$H$7</definedName>
    <definedName name="Sch8.AmtBfrVATWithoutPINTO">I_Exempted_Purchases_Dtls!$H$6</definedName>
    <definedName name="Sch8.InputTaxPurchDtlsExemptList">I_Exempted_Purchases_Dtls!$A$3:$J$4</definedName>
    <definedName name="Sch8.InputTaxPurchDtlsExemptTO">I_Exempted_Purchases_Dtls!$H$8</definedName>
    <definedName name="Sch8.PurchaseAmtWithPINTO">I_Exempted_Purchases_Dtls!$H$5</definedName>
    <definedName name="Sch8.WithHoldingVATDtlsList">Extra!$A$3:$G$4</definedName>
    <definedName name="Sch8.WithHoldingVATDtlsTO">Extra!$G$5</definedName>
    <definedName name="searchOffset">B_General_Rated_Sales_Dtls!$M$5</definedName>
    <definedName name="searchoffset_Section_C">C_Other_Rated_Sales_Dtls!$M$5</definedName>
    <definedName name="SearchOffset_Section_F">F_General_Rated_Purchases_Dtls!$O$5</definedName>
    <definedName name="SearchOffset_Section_G">G_Other_Rated_Purchases_Dtls!$O$5</definedName>
    <definedName name="SecA.EntityType">A_Basic_Info!$B$5</definedName>
    <definedName name="SecA.EntityTypeCode">A_Basic_Info!$C$5</definedName>
    <definedName name="SecA.MonthCode">A_Basic_Info!$C$3</definedName>
    <definedName name="SecA.RtnPdFrom">A_Basic_Info!$B$6</definedName>
    <definedName name="SecA.RtnPdTo">A_Basic_Info!$B$7</definedName>
    <definedName name="SecA.RtnPrdToAct">A_Basic_Info!$C$7</definedName>
    <definedName name="SecA.RtnPrdToActStart">A_Basic_Info!$C$6</definedName>
    <definedName name="SecA.RtnType">A_Basic_Info!$B$4</definedName>
    <definedName name="SecA.RtnYear">A_Basic_Info!$C$9</definedName>
    <definedName name="SecA.TaxPayerPIN">A_Basic_Info!$B$3</definedName>
    <definedName name="SecA.VatNonResident">A_Basic_Info!$B$8</definedName>
    <definedName name="SecB.OutputTaxCharged">M_Sales_N_Purchases!$E$8</definedName>
    <definedName name="SecB.TotalSales">M_Sales_N_Purchases!$C$7</definedName>
    <definedName name="SecB.VATChargedOnGR">M_Sales_N_Purchases!$E$3</definedName>
    <definedName name="SecB.VATChargedOnOR">M_Sales_N_Purchases!$E$4</definedName>
    <definedName name="SecB.VATChargedOnZR">M_Sales_N_Purchases!$E$5</definedName>
    <definedName name="SecC.TotalPurchases">M_Sales_N_Purchases!$C$17</definedName>
    <definedName name="SecC.TotalVatPurCharged">M_Sales_N_Purchases!$E$18</definedName>
    <definedName name="SecC.VATChargedOnGR">M_Sales_N_Purchases!$E$13</definedName>
    <definedName name="SecC.VATChargedOnOR">M_Sales_N_Purchases!$E$14</definedName>
    <definedName name="SecC.VATChargedOnZR">M_Sales_N_Purchases!$E$15</definedName>
    <definedName name="SecD.AddRefundClaimPaid">O_VAT_Due!$C$13</definedName>
    <definedName name="SecD.CrdtBroughtFrwd">O_VAT_Due!$C$11</definedName>
    <definedName name="SecD.DeductableIPTax">O_VAT_Due!$C$9</definedName>
    <definedName name="SecD.FinalTaxPayable">O_VAT_Due!$C$10</definedName>
    <definedName name="SecD.InputVatExemptSup">O_VAT_Due!$C$6</definedName>
    <definedName name="SecD.InputVatTaxbleExemptSup">O_VAT_Due!$C$7</definedName>
    <definedName name="SecD.LessNonDedTnputTax">O_VAT_Due!$C$8</definedName>
    <definedName name="SecD.NetTaxPayableClaimable">O_VAT_Due!$C$18</definedName>
    <definedName name="secD.totalVatPayable">D_Zero_Rated_Sales_Dtls!$J$6</definedName>
    <definedName name="SecD.TotalVatPyble">O_VAT_Due!$C$14</definedName>
    <definedName name="SelectedBranchNames">Data!$J$2:$J$10</definedName>
    <definedName name="SortedAdjustmentYN">Data!$B$11:$B$12</definedName>
    <definedName name="SortedTypeOfSales">Data!$A$57:$A$58</definedName>
    <definedName name="SortedTypeOfSalesCode">Data!$B$57:$B$58</definedName>
    <definedName name="SortedTypesOdPurchasesCode">Data!$B$62:$B$64</definedName>
    <definedName name="SortedTypesOfPurchases">Data!$A$62:$A$64</definedName>
    <definedName name="taxablValueB">B_General_Rated_Sales_Dtls!$G$3:$G$4</definedName>
    <definedName name="taxablValueC">C_Other_Rated_Sales_Dtls!$G$3:$G$4</definedName>
    <definedName name="TaxDue.AmountVatClaimableListTO">O_VAT_Due!$C$5</definedName>
    <definedName name="TaxDue.CrAdjVoucherDtlsTO">O_VAT_Due!$C$16</definedName>
    <definedName name="TaxDue.DbAdjVoucherDtlsTO">O_VAT_Due!$C$17</definedName>
    <definedName name="TaxDue.OutputTaxCharged">O_VAT_Due!$C$3</definedName>
    <definedName name="TaxDue.TotalVatPurCharged">O_VAT_Due!$C$4</definedName>
    <definedName name="TaxDue.VATPaidDtlsTO">O_VAT_Due!$C$15</definedName>
    <definedName name="TaxDue.VATWhtTO">O_VAT_Due!$C$12</definedName>
    <definedName name="TaxRates">Data!$B$47:$B$51</definedName>
    <definedName name="templateInfo.formId">A_Basic_Info!$B$11</definedName>
    <definedName name="templateInfo.moduleId">A_Basic_Info!$A$11</definedName>
    <definedName name="templateInfo.obligId">A_Basic_Info!$B$9</definedName>
    <definedName name="templateInfo.ofcVrsn">A_Basic_Info!$B$10</definedName>
    <definedName name="templateInfo.tempType">A_Basic_Info!$A$10</definedName>
    <definedName name="templateInfo.tempVrsn">A_Basic_Info!$A$9</definedName>
    <definedName name="templateType">Data!$A$34</definedName>
    <definedName name="TypesOfPurchases">Data!$C$42:$C$43</definedName>
    <definedName name="TypesOfPurchasesCode">Data!$D$42:$D$43</definedName>
    <definedName name="TypesOfPurchasesCodeJul2021">Data!$D$48:$D$50</definedName>
    <definedName name="TypesOfPurchasesJul2021">Data!$C$48:$C$50</definedName>
    <definedName name="TypesOfSales">Data!$A$42:$A$43</definedName>
    <definedName name="TypesOfSalesCode">Data!$B$42:$B$43</definedName>
    <definedName name="visibleSheetsArr">Data!$A$76</definedName>
    <definedName name="WithHolding.List">L_WHT_Credits!$A$3:$E$4</definedName>
    <definedName name="WithHolding.ListTO">L_WHT_Credits!$E$5</definedName>
    <definedName name="YearList">Data!$M$1:$M$12</definedName>
  </definedNames>
  <calcPr calcId="162913"/>
</workbook>
</file>

<file path=xl/calcChain.xml><?xml version="1.0" encoding="utf-8"?>
<calcChain xmlns="http://schemas.openxmlformats.org/spreadsheetml/2006/main">
  <c r="H5" i="12" l="1"/>
  <c r="H5" i="11"/>
  <c r="H4" i="8"/>
  <c r="K4" i="8" s="1"/>
  <c r="S4" i="12"/>
  <c r="S3" i="12"/>
  <c r="R4" i="12"/>
  <c r="R3" i="12"/>
  <c r="Q4" i="12"/>
  <c r="E5" i="22"/>
  <c r="C21" i="18"/>
  <c r="C16" i="20" s="1"/>
  <c r="C12" i="18"/>
  <c r="D11" i="18"/>
  <c r="D10" i="18"/>
  <c r="C6" i="18"/>
  <c r="D5" i="18"/>
  <c r="D4" i="18"/>
  <c r="G5" i="17"/>
  <c r="C5" i="20" s="1"/>
  <c r="I4" i="17"/>
  <c r="H4" i="17"/>
  <c r="I3" i="17"/>
  <c r="H3" i="17"/>
  <c r="H6" i="16"/>
  <c r="H5" i="16"/>
  <c r="J4" i="16"/>
  <c r="I4" i="16"/>
  <c r="J3" i="16"/>
  <c r="I3" i="16"/>
  <c r="G5" i="15"/>
  <c r="I6" i="14"/>
  <c r="I5" i="14"/>
  <c r="J4" i="14"/>
  <c r="K4" i="14" s="1"/>
  <c r="J3" i="14"/>
  <c r="K3" i="14" s="1"/>
  <c r="H6" i="13"/>
  <c r="I6" i="13" s="1"/>
  <c r="H5" i="13"/>
  <c r="Q4" i="13"/>
  <c r="P4" i="13"/>
  <c r="O4" i="13"/>
  <c r="L4" i="13"/>
  <c r="I4" i="13"/>
  <c r="M4" i="13" s="1"/>
  <c r="P3" i="13"/>
  <c r="Q3" i="13"/>
  <c r="O3" i="13"/>
  <c r="L3" i="13"/>
  <c r="I3" i="13"/>
  <c r="M3" i="13" s="1"/>
  <c r="H6" i="12"/>
  <c r="P4" i="12"/>
  <c r="O4" i="12"/>
  <c r="L4" i="12"/>
  <c r="P3" i="12"/>
  <c r="O3" i="12"/>
  <c r="Q3" i="12"/>
  <c r="L3" i="12"/>
  <c r="G5" i="11"/>
  <c r="G7" i="11" s="1"/>
  <c r="C6" i="19" s="1"/>
  <c r="H4" i="11"/>
  <c r="H3" i="11"/>
  <c r="N15" i="10"/>
  <c r="M15" i="10"/>
  <c r="N14" i="10"/>
  <c r="M14" i="10"/>
  <c r="J6" i="10"/>
  <c r="J8" i="10" s="1"/>
  <c r="L5" i="10"/>
  <c r="K5" i="10"/>
  <c r="L4" i="10"/>
  <c r="K4" i="10"/>
  <c r="H6" i="9"/>
  <c r="G5" i="9"/>
  <c r="G7" i="9" s="1"/>
  <c r="C4" i="19" s="1"/>
  <c r="E4" i="19" s="1"/>
  <c r="O4" i="9"/>
  <c r="N4" i="9"/>
  <c r="M4" i="9"/>
  <c r="H4" i="9"/>
  <c r="K4" i="9" s="1"/>
  <c r="N3" i="9"/>
  <c r="M3" i="9"/>
  <c r="H3" i="9"/>
  <c r="K3" i="9" s="1"/>
  <c r="G5" i="8"/>
  <c r="G7" i="8" s="1"/>
  <c r="C3" i="19" s="1"/>
  <c r="N4" i="8"/>
  <c r="M4" i="8"/>
  <c r="N3" i="8"/>
  <c r="M3" i="8"/>
  <c r="B11" i="7"/>
  <c r="A11" i="7"/>
  <c r="B10" i="7"/>
  <c r="A10" i="7"/>
  <c r="C9" i="7"/>
  <c r="B9" i="7"/>
  <c r="A9" i="7"/>
  <c r="C5" i="7"/>
  <c r="C4" i="7"/>
  <c r="C3" i="7"/>
  <c r="A712" i="6"/>
  <c r="A708" i="6"/>
  <c r="A704" i="6"/>
  <c r="A700" i="6"/>
  <c r="A696" i="6"/>
  <c r="A692" i="6"/>
  <c r="A684" i="6"/>
  <c r="A680" i="6"/>
  <c r="A676" i="6"/>
  <c r="A672" i="6"/>
  <c r="A630" i="6"/>
  <c r="A626" i="6"/>
  <c r="A547" i="6"/>
  <c r="A530" i="6"/>
  <c r="A459" i="6"/>
  <c r="A455" i="6"/>
  <c r="A451" i="6"/>
  <c r="A447" i="6"/>
  <c r="A443" i="6"/>
  <c r="A401" i="6"/>
  <c r="A397" i="6"/>
  <c r="A393" i="6"/>
  <c r="A389" i="6"/>
  <c r="A362" i="6"/>
  <c r="A358" i="6"/>
  <c r="A354" i="6"/>
  <c r="A350" i="6"/>
  <c r="A346" i="6"/>
  <c r="B342" i="6"/>
  <c r="A342" i="6"/>
  <c r="B338" i="6"/>
  <c r="A338" i="6"/>
  <c r="A334" i="6"/>
  <c r="A330" i="6"/>
  <c r="A326" i="6"/>
  <c r="A322" i="6"/>
  <c r="A318" i="6"/>
  <c r="A288" i="6"/>
  <c r="A284" i="6"/>
  <c r="A280" i="6"/>
  <c r="A276" i="6"/>
  <c r="A272" i="6"/>
  <c r="A268" i="6"/>
  <c r="A264" i="6"/>
  <c r="A260" i="6"/>
  <c r="A228" i="6"/>
  <c r="A224" i="6"/>
  <c r="A220" i="6"/>
  <c r="A216" i="6"/>
  <c r="A212" i="6"/>
  <c r="A188" i="6"/>
  <c r="A184" i="6"/>
  <c r="A180" i="6"/>
  <c r="A176" i="6"/>
  <c r="A140" i="6"/>
  <c r="A136" i="6"/>
  <c r="A132" i="6"/>
  <c r="A128" i="6"/>
  <c r="A124" i="6"/>
  <c r="A68" i="6"/>
  <c r="A64" i="6"/>
  <c r="A60" i="6"/>
  <c r="A56" i="6"/>
  <c r="A52" i="6"/>
  <c r="A48" i="6"/>
  <c r="A44" i="6"/>
  <c r="A40" i="6"/>
  <c r="A36" i="6"/>
  <c r="A32" i="6"/>
  <c r="A28" i="6"/>
  <c r="A24" i="6"/>
  <c r="D132" i="5"/>
  <c r="B132" i="5"/>
  <c r="D130" i="5"/>
  <c r="C130" i="5"/>
  <c r="B130" i="5"/>
  <c r="D128" i="5"/>
  <c r="C128" i="5"/>
  <c r="B128" i="5"/>
  <c r="D120" i="5"/>
  <c r="B120" i="5"/>
  <c r="D118" i="5"/>
  <c r="C118" i="5"/>
  <c r="B118" i="5"/>
  <c r="D116" i="5"/>
  <c r="C116" i="5"/>
  <c r="B116" i="5"/>
  <c r="H108" i="5"/>
  <c r="G108" i="5"/>
  <c r="F108" i="5"/>
  <c r="C108" i="5"/>
  <c r="B108" i="5"/>
  <c r="H106" i="5"/>
  <c r="G106" i="5"/>
  <c r="F106" i="5"/>
  <c r="E106" i="5"/>
  <c r="D106" i="5"/>
  <c r="C106" i="5"/>
  <c r="B106" i="5"/>
  <c r="H104" i="5"/>
  <c r="G104" i="5"/>
  <c r="F104" i="5"/>
  <c r="E104" i="5"/>
  <c r="D104" i="5"/>
  <c r="C104" i="5"/>
  <c r="B104" i="5"/>
  <c r="I98" i="5"/>
  <c r="H98" i="5"/>
  <c r="G98" i="5"/>
  <c r="F98" i="5"/>
  <c r="D98" i="5"/>
  <c r="I96" i="5"/>
  <c r="H96" i="5"/>
  <c r="G96" i="5"/>
  <c r="F96" i="5"/>
  <c r="E96" i="5"/>
  <c r="D96" i="5"/>
  <c r="C96" i="5"/>
  <c r="I94" i="5"/>
  <c r="H94" i="5"/>
  <c r="G94" i="5"/>
  <c r="F94" i="5"/>
  <c r="E94" i="5"/>
  <c r="D94" i="5"/>
  <c r="C94" i="5"/>
  <c r="B94" i="5"/>
  <c r="J88" i="5"/>
  <c r="I88" i="5"/>
  <c r="H88" i="5"/>
  <c r="F88" i="5"/>
  <c r="D88" i="5"/>
  <c r="J86" i="5"/>
  <c r="I86" i="5"/>
  <c r="H86" i="5"/>
  <c r="F86" i="5"/>
  <c r="E86" i="5"/>
  <c r="D86" i="5"/>
  <c r="C86" i="5"/>
  <c r="J84" i="5"/>
  <c r="I84" i="5"/>
  <c r="H84" i="5"/>
  <c r="G84" i="5"/>
  <c r="F84" i="5"/>
  <c r="E84" i="5"/>
  <c r="D84" i="5"/>
  <c r="C84" i="5"/>
  <c r="B84" i="5"/>
  <c r="K76" i="5"/>
  <c r="J76" i="5"/>
  <c r="I76" i="5"/>
  <c r="H76" i="5"/>
  <c r="G76" i="5"/>
  <c r="F76" i="5"/>
  <c r="D76" i="5"/>
  <c r="L74" i="5"/>
  <c r="K74" i="5"/>
  <c r="J74" i="5"/>
  <c r="I74" i="5"/>
  <c r="H74" i="5"/>
  <c r="G74" i="5"/>
  <c r="F74" i="5"/>
  <c r="E74" i="5"/>
  <c r="D74" i="5"/>
  <c r="C74" i="5"/>
  <c r="L72" i="5"/>
  <c r="K72" i="5"/>
  <c r="J72" i="5"/>
  <c r="I72" i="5"/>
  <c r="H72" i="5"/>
  <c r="G72" i="5"/>
  <c r="F72" i="5"/>
  <c r="E72" i="5"/>
  <c r="D72" i="5"/>
  <c r="C72" i="5"/>
  <c r="B72" i="5"/>
  <c r="K64" i="5"/>
  <c r="J64" i="5"/>
  <c r="I64" i="5"/>
  <c r="H64" i="5"/>
  <c r="G64" i="5"/>
  <c r="F64" i="5"/>
  <c r="D64" i="5"/>
  <c r="L62" i="5"/>
  <c r="K62" i="5"/>
  <c r="J62" i="5"/>
  <c r="I62" i="5"/>
  <c r="H62" i="5"/>
  <c r="G62" i="5"/>
  <c r="F62" i="5"/>
  <c r="E62" i="5"/>
  <c r="D62" i="5"/>
  <c r="C62" i="5"/>
  <c r="L60" i="5"/>
  <c r="K60" i="5"/>
  <c r="J60" i="5"/>
  <c r="I60" i="5"/>
  <c r="H60" i="5"/>
  <c r="G60" i="5"/>
  <c r="F60" i="5"/>
  <c r="E60" i="5"/>
  <c r="D60" i="5"/>
  <c r="C60" i="5"/>
  <c r="B60" i="5"/>
  <c r="H54" i="5"/>
  <c r="G54" i="5"/>
  <c r="F54" i="5"/>
  <c r="D54" i="5"/>
  <c r="C54" i="5"/>
  <c r="H52" i="5"/>
  <c r="G52" i="5"/>
  <c r="F52" i="5"/>
  <c r="E52" i="5"/>
  <c r="C52" i="5"/>
  <c r="B52" i="5"/>
  <c r="H50" i="5"/>
  <c r="G50" i="5"/>
  <c r="F50" i="5"/>
  <c r="E50" i="5"/>
  <c r="D50" i="5"/>
  <c r="C50" i="5"/>
  <c r="B50" i="5"/>
  <c r="M44" i="5"/>
  <c r="K44" i="5"/>
  <c r="J44" i="5"/>
  <c r="I44" i="5"/>
  <c r="H44" i="5"/>
  <c r="F44" i="5"/>
  <c r="D44" i="5"/>
  <c r="C44" i="5"/>
  <c r="M42" i="5"/>
  <c r="H42" i="5"/>
  <c r="F42" i="5"/>
  <c r="E42" i="5"/>
  <c r="C42" i="5"/>
  <c r="B42" i="5"/>
  <c r="M40" i="5"/>
  <c r="L40" i="5"/>
  <c r="K40" i="5"/>
  <c r="J40" i="5"/>
  <c r="I40" i="5"/>
  <c r="H40" i="5"/>
  <c r="G40" i="5"/>
  <c r="F40" i="5"/>
  <c r="E40" i="5"/>
  <c r="D40" i="5"/>
  <c r="C40" i="5"/>
  <c r="B40" i="5"/>
  <c r="K34" i="5"/>
  <c r="J34" i="5"/>
  <c r="H34" i="5"/>
  <c r="G34" i="5"/>
  <c r="E34" i="5"/>
  <c r="D34" i="5"/>
  <c r="K32" i="5"/>
  <c r="H32" i="5"/>
  <c r="G32" i="5"/>
  <c r="F32" i="5"/>
  <c r="D32" i="5"/>
  <c r="C32" i="5"/>
  <c r="K30" i="5"/>
  <c r="J30" i="5"/>
  <c r="I30" i="5"/>
  <c r="H30" i="5"/>
  <c r="G30" i="5"/>
  <c r="F30" i="5"/>
  <c r="E30" i="5"/>
  <c r="D30" i="5"/>
  <c r="C30" i="5"/>
  <c r="B30" i="5"/>
  <c r="J22" i="5"/>
  <c r="I22" i="5"/>
  <c r="H22" i="5"/>
  <c r="G22" i="5"/>
  <c r="F22" i="5"/>
  <c r="D22" i="5"/>
  <c r="C22" i="5"/>
  <c r="K20" i="5"/>
  <c r="J20" i="5"/>
  <c r="I20" i="5"/>
  <c r="H20" i="5"/>
  <c r="G20" i="5"/>
  <c r="F20" i="5"/>
  <c r="E20" i="5"/>
  <c r="C20" i="5"/>
  <c r="B20" i="5"/>
  <c r="K18" i="5"/>
  <c r="J18" i="5"/>
  <c r="I18" i="5"/>
  <c r="H18" i="5"/>
  <c r="G18" i="5"/>
  <c r="F18" i="5"/>
  <c r="E18" i="5"/>
  <c r="D18" i="5"/>
  <c r="C18" i="5"/>
  <c r="B18" i="5"/>
  <c r="J10" i="5"/>
  <c r="I10" i="5"/>
  <c r="H10" i="5"/>
  <c r="G10" i="5"/>
  <c r="F10" i="5"/>
  <c r="D10" i="5"/>
  <c r="C10" i="5"/>
  <c r="K8" i="5"/>
  <c r="J8" i="5"/>
  <c r="I8" i="5"/>
  <c r="H8" i="5"/>
  <c r="G8" i="5"/>
  <c r="F8" i="5"/>
  <c r="E8" i="5"/>
  <c r="C8" i="5"/>
  <c r="B8" i="5"/>
  <c r="K6" i="5"/>
  <c r="J6" i="5"/>
  <c r="I6" i="5"/>
  <c r="H6" i="5"/>
  <c r="G6" i="5"/>
  <c r="F6" i="5"/>
  <c r="E6" i="5"/>
  <c r="D6" i="5"/>
  <c r="C6" i="5"/>
  <c r="B6" i="5"/>
  <c r="F32" i="4"/>
  <c r="F31" i="4"/>
  <c r="F30" i="4"/>
  <c r="F29" i="4"/>
  <c r="F28" i="4"/>
  <c r="F27" i="4"/>
  <c r="F26" i="4"/>
  <c r="J25" i="4"/>
  <c r="F25" i="4"/>
  <c r="F24" i="4"/>
  <c r="J23" i="4"/>
  <c r="F23" i="4"/>
  <c r="F22" i="4"/>
  <c r="J21" i="4"/>
  <c r="F21" i="4"/>
  <c r="J20" i="4"/>
  <c r="F20" i="4"/>
  <c r="J19" i="4"/>
  <c r="F19" i="4"/>
  <c r="J18" i="4"/>
  <c r="F18" i="4"/>
  <c r="J17" i="4"/>
  <c r="F17" i="4"/>
  <c r="J16" i="4"/>
  <c r="F16" i="4"/>
  <c r="J15" i="4"/>
  <c r="F15" i="4"/>
  <c r="J14" i="4"/>
  <c r="F14" i="4"/>
  <c r="J13" i="4"/>
  <c r="F13" i="4"/>
  <c r="J12" i="4"/>
  <c r="F12" i="4"/>
  <c r="J11" i="4"/>
  <c r="F11" i="4"/>
  <c r="J10" i="4"/>
  <c r="F10" i="4"/>
  <c r="J9" i="4"/>
  <c r="F9" i="4"/>
  <c r="J8" i="4"/>
  <c r="F8" i="4"/>
  <c r="J7" i="4"/>
  <c r="F7" i="4"/>
  <c r="F6" i="4"/>
  <c r="F5" i="4"/>
  <c r="F4" i="4"/>
  <c r="J3" i="4"/>
  <c r="H3" i="4"/>
  <c r="F3" i="4"/>
  <c r="J2" i="4"/>
  <c r="F2" i="4"/>
  <c r="O4" i="8"/>
  <c r="O3" i="9"/>
  <c r="O3" i="8"/>
  <c r="H3" i="8" l="1"/>
  <c r="H5" i="8" s="1"/>
  <c r="I4" i="12"/>
  <c r="M4" i="12" s="1"/>
  <c r="L17" i="10"/>
  <c r="L16" i="10"/>
  <c r="I3" i="12"/>
  <c r="I5" i="12" s="1"/>
  <c r="H7" i="12"/>
  <c r="C13" i="19" s="1"/>
  <c r="H8" i="16"/>
  <c r="C16" i="19" s="1"/>
  <c r="I7" i="14"/>
  <c r="C15" i="19" s="1"/>
  <c r="H6" i="8"/>
  <c r="H7" i="13"/>
  <c r="C14" i="19" s="1"/>
  <c r="H5" i="9"/>
  <c r="H7" i="9" s="1"/>
  <c r="C13" i="18"/>
  <c r="B25" i="10"/>
  <c r="I5" i="13"/>
  <c r="I7" i="13" s="1"/>
  <c r="K3" i="8" l="1"/>
  <c r="M3" i="12"/>
  <c r="L18" i="10"/>
  <c r="L19" i="10" s="1"/>
  <c r="C5" i="19" s="1"/>
  <c r="I6" i="12"/>
  <c r="C17" i="19"/>
  <c r="H7" i="8"/>
  <c r="E3" i="19" s="1"/>
  <c r="E8" i="19" s="1"/>
  <c r="C3" i="20" s="1"/>
  <c r="E14" i="19"/>
  <c r="I7" i="12" l="1"/>
  <c r="E13" i="19" s="1"/>
  <c r="E18" i="19" s="1"/>
  <c r="C4" i="20" s="1"/>
  <c r="C7" i="19"/>
  <c r="D7" i="20" s="1"/>
  <c r="D8" i="20" s="1"/>
  <c r="B26" i="10"/>
  <c r="B27" i="10" s="1"/>
  <c r="C8" i="20" l="1"/>
  <c r="C9" i="20" l="1"/>
  <c r="C10" i="20" s="1"/>
  <c r="C14" i="20" s="1"/>
  <c r="C15" i="20" s="1"/>
  <c r="C18" i="20" s="1"/>
</calcChain>
</file>

<file path=xl/sharedStrings.xml><?xml version="1.0" encoding="utf-8"?>
<sst xmlns="http://schemas.openxmlformats.org/spreadsheetml/2006/main" count="2737" uniqueCount="1257">
  <si>
    <t>Help on Enable Macro (Enable Validate button):</t>
  </si>
  <si>
    <t>FOR EXCEL 2010 :-</t>
  </si>
  <si>
    <t>To "Enable Macro" please follow steps below.</t>
  </si>
  <si>
    <r>
      <t xml:space="preserve">Click the </t>
    </r>
    <r>
      <rPr>
        <b/>
        <sz val="12"/>
        <color indexed="63"/>
        <rFont val="Book Antiqua"/>
        <family val="1"/>
      </rPr>
      <t xml:space="preserve">File Menu (Office BackStage), </t>
    </r>
    <r>
      <rPr>
        <sz val="12"/>
        <color indexed="63"/>
        <rFont val="Book Antiqua"/>
        <family val="1"/>
      </rPr>
      <t>and then select</t>
    </r>
    <r>
      <rPr>
        <b/>
        <sz val="12"/>
        <color indexed="63"/>
        <rFont val="Book Antiqua"/>
        <family val="1"/>
      </rPr>
      <t xml:space="preserve"> Options </t>
    </r>
    <r>
      <rPr>
        <sz val="12"/>
        <color indexed="63"/>
        <rFont val="Book Antiqua"/>
        <family val="1"/>
      </rPr>
      <t>from the left sidebar</t>
    </r>
    <r>
      <rPr>
        <b/>
        <sz val="12"/>
        <color indexed="63"/>
        <rFont val="Book Antiqua"/>
        <family val="1"/>
      </rPr>
      <t>.</t>
    </r>
  </si>
  <si>
    <t>Click Trust Center, click Trust Center Settings, and then click Macro Settings.</t>
  </si>
  <si>
    <t>Select "Enable all macros". Click on 'OK'.</t>
  </si>
  <si>
    <t>Open the file again.</t>
  </si>
  <si>
    <t>FOR EXCEL 2007 :-</t>
  </si>
  <si>
    <r>
      <t xml:space="preserve">Click the </t>
    </r>
    <r>
      <rPr>
        <b/>
        <sz val="12"/>
        <rFont val="Book Antiqua"/>
        <family val="1"/>
      </rPr>
      <t>Microsoft Office Button</t>
    </r>
    <r>
      <rPr>
        <b/>
        <sz val="9.1"/>
        <rFont val="Book Antiqua"/>
        <family val="1"/>
      </rPr>
      <t xml:space="preserve">                </t>
    </r>
    <r>
      <rPr>
        <b/>
        <sz val="12"/>
        <rFont val="Book Antiqua"/>
        <family val="1"/>
      </rPr>
      <t xml:space="preserve"> , </t>
    </r>
    <r>
      <rPr>
        <sz val="12"/>
        <rFont val="Book Antiqua"/>
        <family val="1"/>
      </rPr>
      <t>and then click</t>
    </r>
    <r>
      <rPr>
        <b/>
        <sz val="12"/>
        <rFont val="Book Antiqua"/>
        <family val="1"/>
      </rPr>
      <t xml:space="preserve"> Excel Options.</t>
    </r>
  </si>
  <si>
    <t>FOR OTHER EXCEL VERSIONS :-</t>
  </si>
  <si>
    <r>
      <t xml:space="preserve">Select the </t>
    </r>
    <r>
      <rPr>
        <b/>
        <sz val="12"/>
        <rFont val="Book Antiqua"/>
        <family val="1"/>
      </rPr>
      <t>Tools</t>
    </r>
    <r>
      <rPr>
        <sz val="12"/>
        <rFont val="Book Antiqua"/>
        <family val="1"/>
      </rPr>
      <t xml:space="preserve"> menu option and then select </t>
    </r>
    <r>
      <rPr>
        <b/>
        <sz val="12"/>
        <rFont val="Book Antiqua"/>
        <family val="1"/>
      </rPr>
      <t>Macro</t>
    </r>
    <r>
      <rPr>
        <sz val="12"/>
        <rFont val="Book Antiqua"/>
        <family val="1"/>
      </rPr>
      <t xml:space="preserve"> and </t>
    </r>
    <r>
      <rPr>
        <b/>
        <sz val="12"/>
        <rFont val="Book Antiqua"/>
        <family val="1"/>
      </rPr>
      <t>Security.</t>
    </r>
    <r>
      <rPr>
        <sz val="12"/>
        <rFont val="Book Antiqua"/>
        <family val="1"/>
      </rPr>
      <t xml:space="preserve"> In the resulting Security dialog, set the security level to Low by clicking the </t>
    </r>
    <r>
      <rPr>
        <b/>
        <sz val="12"/>
        <rFont val="Book Antiqua"/>
        <family val="1"/>
      </rPr>
      <t>Low</t>
    </r>
    <r>
      <rPr>
        <sz val="12"/>
        <rFont val="Book Antiqua"/>
        <family val="1"/>
      </rPr>
      <t xml:space="preserve"> radio button.</t>
    </r>
  </si>
  <si>
    <t>Close the file and any other instances of the application currently running on the computer (close all excel applications that also use the application you are currently running).</t>
  </si>
  <si>
    <r>
      <t xml:space="preserve">Click the </t>
    </r>
    <r>
      <rPr>
        <b/>
        <sz val="12"/>
        <rFont val="Book Antiqua"/>
        <family val="1"/>
      </rPr>
      <t>Enable</t>
    </r>
    <r>
      <rPr>
        <sz val="12"/>
        <rFont val="Book Antiqua"/>
        <family val="1"/>
      </rPr>
      <t xml:space="preserve"> button to allow the macro to run.</t>
    </r>
  </si>
  <si>
    <t>Fields marked in White color is enabled and data can be entered in that field.</t>
  </si>
  <si>
    <t>Fields marked in Grey color is Disabled.</t>
  </si>
  <si>
    <t>Fields marked in light Grey color is showing Description of field.</t>
  </si>
  <si>
    <t>Change your regional date option from "Control Panel --&gt; Region and Language" to "English(Unites States)"</t>
  </si>
  <si>
    <r>
      <t xml:space="preserve">Please click on </t>
    </r>
    <r>
      <rPr>
        <b/>
        <i/>
        <sz val="12"/>
        <rFont val="Book Antiqua"/>
        <family val="1"/>
      </rPr>
      <t>"Validate"</t>
    </r>
    <r>
      <rPr>
        <sz val="12"/>
        <rFont val="Book Antiqua"/>
        <family val="1"/>
      </rPr>
      <t xml:space="preserve"> button to check errors in excel sheet. If there is </t>
    </r>
    <r>
      <rPr>
        <b/>
        <sz val="12"/>
        <rFont val="Book Antiqua"/>
        <family val="1"/>
      </rPr>
      <t>no error</t>
    </r>
    <r>
      <rPr>
        <sz val="12"/>
        <rFont val="Book Antiqua"/>
        <family val="1"/>
      </rPr>
      <t xml:space="preserve"> in excel sheet then upload file gets generated.</t>
    </r>
  </si>
  <si>
    <r>
      <t xml:space="preserve">Note : </t>
    </r>
    <r>
      <rPr>
        <sz val="12"/>
        <rFont val="Book Antiqua"/>
        <family val="1"/>
      </rPr>
      <t>While opening a MS Excel 2007 file, macro security issue may arise. To overcome this issue, upgrade to 
MS Excel 2007 Service Pack 2</t>
    </r>
  </si>
  <si>
    <t>For Relevant Paragraph :-</t>
  </si>
  <si>
    <t>Descriptions of all the categories of  "Relevant Paragraph"</t>
  </si>
  <si>
    <t xml:space="preserve">Category A : Zero Rated Suppliers (Part A Fifth Schedule Paragraphs 3, 5, 8, 9,10,11,12,13,14) </t>
  </si>
  <si>
    <t xml:space="preserve">Category B : Direct Export of Goods and Services (Part A Fifth Schedule) </t>
  </si>
  <si>
    <t xml:space="preserve">Category D : Zero Rated Sales - Part A Fifth Schedule Paragraph 2 - (Supplies to Designated Foreign Aid Funded
                        or Official Aid Funded Projects) </t>
  </si>
  <si>
    <t>Category E : Zero Rated Sales - Part A Fifth Schedule Paragraph 7 - (For Contractors of Official Aid Funded
                       Project)</t>
  </si>
  <si>
    <t>Category F : Zero Rated Supplies Fifth Schedule Part A Other Supplies not Covered in A to E above+</t>
  </si>
  <si>
    <t>Sr. No.</t>
  </si>
  <si>
    <t>Section Name</t>
  </si>
  <si>
    <t>Field</t>
  </si>
  <si>
    <t>Error Description</t>
  </si>
  <si>
    <t>Reference Cell</t>
  </si>
  <si>
    <t>ReturnType</t>
  </si>
  <si>
    <t>Boolean</t>
  </si>
  <si>
    <t>Bank Id</t>
  </si>
  <si>
    <t>Bank Name</t>
  </si>
  <si>
    <t>Branch Id</t>
  </si>
  <si>
    <t>Branch Name</t>
  </si>
  <si>
    <t>Bank Branch Map</t>
  </si>
  <si>
    <t>Selected Branch Names</t>
  </si>
  <si>
    <t>Original</t>
  </si>
  <si>
    <t>ORIGINAL</t>
  </si>
  <si>
    <t>Yes</t>
  </si>
  <si>
    <t>African Banking Corporation  Limited</t>
  </si>
  <si>
    <t>NKRUMAH ROAD BRANCH</t>
  </si>
  <si>
    <t>Amended</t>
  </si>
  <si>
    <t>AMENDED</t>
  </si>
  <si>
    <t>No</t>
  </si>
  <si>
    <t>Akiba Bank</t>
  </si>
  <si>
    <t>NAKURU</t>
  </si>
  <si>
    <t>Bank Of Africa (K) Limited</t>
  </si>
  <si>
    <t>LIBRA HOUSE</t>
  </si>
  <si>
    <t>Bank Of Baroda</t>
  </si>
  <si>
    <t>ELDORET BRANCH</t>
  </si>
  <si>
    <t>Bank Of India</t>
  </si>
  <si>
    <t>KISUMU BRANCH</t>
  </si>
  <si>
    <t>Barclays Bank Of Kenya</t>
  </si>
  <si>
    <t>MERU BRANCH</t>
  </si>
  <si>
    <t>Central Bank Of Kenya</t>
  </si>
  <si>
    <t>HEAD OFFICE</t>
  </si>
  <si>
    <t>Cfc Bank Limited</t>
  </si>
  <si>
    <t>WESTLANDS BRANCH</t>
  </si>
  <si>
    <t>Chase Bank (Kenya) Ltd</t>
  </si>
  <si>
    <t>INDUSTRIAL AREA BRANCH</t>
  </si>
  <si>
    <t>N</t>
  </si>
  <si>
    <t>Citibank N.A.</t>
  </si>
  <si>
    <t>abcd</t>
  </si>
  <si>
    <t>Y</t>
  </si>
  <si>
    <t>City Finance Bank Ltd</t>
  </si>
  <si>
    <t>MOI AVENUE BRANCH</t>
  </si>
  <si>
    <t>Co-Operative Bank Of Kenya Ltd</t>
  </si>
  <si>
    <t>Commercial Bank Of Africa Ltd</t>
  </si>
  <si>
    <t>RIVER ROAD</t>
  </si>
  <si>
    <t>MonthsList</t>
  </si>
  <si>
    <t>Month</t>
  </si>
  <si>
    <t>Consolidated Bank Of Kenya Ltd</t>
  </si>
  <si>
    <t>January</t>
  </si>
  <si>
    <t>01</t>
  </si>
  <si>
    <t>Credit Bank Limited</t>
  </si>
  <si>
    <t>THIKA</t>
  </si>
  <si>
    <t>February</t>
  </si>
  <si>
    <t>02</t>
  </si>
  <si>
    <t>Development Bank Of Kenya Ltd</t>
  </si>
  <si>
    <t>PALLI HOUSE BRANCH</t>
  </si>
  <si>
    <t>March</t>
  </si>
  <si>
    <t>03</t>
  </si>
  <si>
    <t>Diamond Trust Bank Of Kenya Ltd</t>
  </si>
  <si>
    <t>ELDORET</t>
  </si>
  <si>
    <t>April</t>
  </si>
  <si>
    <t>04</t>
  </si>
  <si>
    <t>Dubai Bank (Kenya) Ltd</t>
  </si>
  <si>
    <t>May</t>
  </si>
  <si>
    <t>05</t>
  </si>
  <si>
    <t>Equatorial Commercial Ltd</t>
  </si>
  <si>
    <t>DIGO ROAD BRANCH</t>
  </si>
  <si>
    <t>June</t>
  </si>
  <si>
    <t>06</t>
  </si>
  <si>
    <t>Equity Bank Ltd</t>
  </si>
  <si>
    <t>MAKADARA ROAD BRANCH</t>
  </si>
  <si>
    <t>July</t>
  </si>
  <si>
    <t>07</t>
  </si>
  <si>
    <t>Family Bank Limited</t>
  </si>
  <si>
    <t>August</t>
  </si>
  <si>
    <t>08</t>
  </si>
  <si>
    <t>Fidelity Commercial Bank Ltd</t>
  </si>
  <si>
    <t>CITY SQUARE BRANCH</t>
  </si>
  <si>
    <t>September</t>
  </si>
  <si>
    <t>09</t>
  </si>
  <si>
    <t>Fina Bank Ltd</t>
  </si>
  <si>
    <t>THIKA BRANCH</t>
  </si>
  <si>
    <t>October</t>
  </si>
  <si>
    <t>10</t>
  </si>
  <si>
    <t>First Community Bank Ltd</t>
  </si>
  <si>
    <t>SARIT CENTRE</t>
  </si>
  <si>
    <t>November</t>
  </si>
  <si>
    <t>11</t>
  </si>
  <si>
    <t>Giro Bank</t>
  </si>
  <si>
    <t>ENTERPRISE ROAD</t>
  </si>
  <si>
    <t>December</t>
  </si>
  <si>
    <t>12</t>
  </si>
  <si>
    <t>Guardian Bank Ltd</t>
  </si>
  <si>
    <t>Gulf African Bank</t>
  </si>
  <si>
    <t>Habib Bank A.G. Zurich</t>
  </si>
  <si>
    <t>CHUKA BRANCH</t>
  </si>
  <si>
    <t>Habib Bank Ltd</t>
  </si>
  <si>
    <t>LIMURU BRANCH</t>
  </si>
  <si>
    <t>HDFC</t>
  </si>
  <si>
    <t>MAUA BRANCH</t>
  </si>
  <si>
    <t>Imperial Bank Ltd</t>
  </si>
  <si>
    <t>MAUA</t>
  </si>
  <si>
    <t>Investments And Mortgages Bank Ltd</t>
  </si>
  <si>
    <t>LITEIN BRANCH</t>
  </si>
  <si>
    <t>K-Rep Bank Limited</t>
  </si>
  <si>
    <t>RUARAKA BRANCH</t>
  </si>
  <si>
    <t>Kenya Commercial Bank Ltd</t>
  </si>
  <si>
    <t>DIANI BEACH BRANCH</t>
  </si>
  <si>
    <t>Middle East Bank Kenya Ltd</t>
  </si>
  <si>
    <t>MBALE BRANCH</t>
  </si>
  <si>
    <t>National Bank Of Kenya Ltd</t>
  </si>
  <si>
    <t>BUNGOMA BRANCH</t>
  </si>
  <si>
    <t>National Industrial Credit Bank Ltd</t>
  </si>
  <si>
    <t>ELDAMA RAVINE BRANCH</t>
  </si>
  <si>
    <t>Oriental Commercial Bank</t>
  </si>
  <si>
    <t xml:space="preserve">Paramount Un. Bank </t>
  </si>
  <si>
    <t>EMBU BRANCH</t>
  </si>
  <si>
    <t>TypesOfSales</t>
  </si>
  <si>
    <t>TypesOfSalesCode</t>
  </si>
  <si>
    <t>TypesOfPurchases</t>
  </si>
  <si>
    <t>TypesOfPurchasesCode</t>
  </si>
  <si>
    <t>Prime Bank Limited</t>
  </si>
  <si>
    <t>GARISSA BRANCH</t>
  </si>
  <si>
    <t>Local</t>
  </si>
  <si>
    <t>Punjab National Bank</t>
  </si>
  <si>
    <t>HOMA BAY BRANCH</t>
  </si>
  <si>
    <t>Exemption</t>
  </si>
  <si>
    <t>Exempt</t>
  </si>
  <si>
    <t>Import</t>
  </si>
  <si>
    <t>Southern Credit Banking Corp Ltd</t>
  </si>
  <si>
    <t>ISIOLO BRANCH</t>
  </si>
  <si>
    <t>Export</t>
  </si>
  <si>
    <t>Stanbic Bank Kenya Ltd</t>
  </si>
  <si>
    <t>KAKAMEGA BRANCH</t>
  </si>
  <si>
    <t>Standard Chartered Bank Kenya Ltd</t>
  </si>
  <si>
    <t>KAPSABET BRANCH</t>
  </si>
  <si>
    <t>DescOfServices</t>
  </si>
  <si>
    <t>TaxRates</t>
  </si>
  <si>
    <t>Trans-National Bank Ltd</t>
  </si>
  <si>
    <t>KERICHO BRANCH</t>
  </si>
  <si>
    <t>service1</t>
  </si>
  <si>
    <t>Victoria Commercial Bank Ltd</t>
  </si>
  <si>
    <t>KERUGOYA BRANCH</t>
  </si>
  <si>
    <t>service2</t>
  </si>
  <si>
    <t>KIAMBU BRANCH</t>
  </si>
  <si>
    <t>KILIFI BRANCH</t>
  </si>
  <si>
    <t>KISII BRANCH</t>
  </si>
  <si>
    <t>KITALE BRANCH</t>
  </si>
  <si>
    <t>KITUI BRANCH</t>
  </si>
  <si>
    <t>MACHAKOS BRANCH</t>
  </si>
  <si>
    <t>MALINDI BRANCH</t>
  </si>
  <si>
    <t>SortedTypeofSales</t>
  </si>
  <si>
    <t>SortedTypeOfSalesCode</t>
  </si>
  <si>
    <t>Entity Type</t>
  </si>
  <si>
    <t>MARAGUA BRANCH</t>
  </si>
  <si>
    <t>Head Office</t>
  </si>
  <si>
    <t>HOET</t>
  </si>
  <si>
    <t>Branch</t>
  </si>
  <si>
    <t>BRET</t>
  </si>
  <si>
    <t>MIGORI BRANCH</t>
  </si>
  <si>
    <t>MIGORI</t>
  </si>
  <si>
    <t>AmtClaimble</t>
  </si>
  <si>
    <t>AmtClaimbleCode</t>
  </si>
  <si>
    <t>MOLO BRANCH</t>
  </si>
  <si>
    <t>SortedTypesOfPurchases</t>
  </si>
  <si>
    <t>SortedTypesOFPurchasesCode</t>
  </si>
  <si>
    <t>Offset</t>
  </si>
  <si>
    <t>OFSET</t>
  </si>
  <si>
    <t>Refund</t>
  </si>
  <si>
    <t>RFD</t>
  </si>
  <si>
    <t>Relevant Paragraph</t>
  </si>
  <si>
    <t>CHANGAMWE BRANCH</t>
  </si>
  <si>
    <t>Category A</t>
  </si>
  <si>
    <t>MOMBASA PORT BRANCH</t>
  </si>
  <si>
    <t>Category B</t>
  </si>
  <si>
    <t>MURANG'A BRANCH</t>
  </si>
  <si>
    <t>Category D</t>
  </si>
  <si>
    <t>NAIROBI CARD CENTRE BRANCH</t>
  </si>
  <si>
    <t>Category E</t>
  </si>
  <si>
    <t>NAIROBI FOREIGN EXCHANGE</t>
  </si>
  <si>
    <t>Category F</t>
  </si>
  <si>
    <t>HARAMBEE AVENUE</t>
  </si>
  <si>
    <t>GITHURAI</t>
  </si>
  <si>
    <t>PREMIER BRANCH</t>
  </si>
  <si>
    <t>ACCRA ROAD BRANCH</t>
  </si>
  <si>
    <t>HURLINGHAM BRANCH</t>
  </si>
  <si>
    <t>DEVELOPMENT HOUSE</t>
  </si>
  <si>
    <t>LAVINGTON</t>
  </si>
  <si>
    <t>MUTHAIGA BRANCH</t>
  </si>
  <si>
    <t>KENYATTA AVENUE BRANCH</t>
  </si>
  <si>
    <t>KAREN BRANCH</t>
  </si>
  <si>
    <t>UNION TOWERS BRANCH</t>
  </si>
  <si>
    <t>J.K.I.A. BRANCH</t>
  </si>
  <si>
    <t>ENTERP. ROAD/RAHIMTULL</t>
  </si>
  <si>
    <t>CHANGAMWE ROAD BRANCH</t>
  </si>
  <si>
    <t>PIONEER HOUSE BRANCH</t>
  </si>
  <si>
    <t>PLAZA BRANCH</t>
  </si>
  <si>
    <t>BUTERE ROAD</t>
  </si>
  <si>
    <t>HAILE SELASSIE AVENUE BRANCH</t>
  </si>
  <si>
    <t>NAIROBI UNIVERSITY</t>
  </si>
  <si>
    <t>MARKET STREET BRANCH</t>
  </si>
  <si>
    <t>QUEENSWAY BRANCH</t>
  </si>
  <si>
    <t>NAKUMATT - EMBAKASI</t>
  </si>
  <si>
    <t>LOITA STREET</t>
  </si>
  <si>
    <t>NAIVASHA BRANCH</t>
  </si>
  <si>
    <t>NAKURU EAST BRANCH</t>
  </si>
  <si>
    <t>NAKURU WEST BRANCH</t>
  </si>
  <si>
    <t>NANYUKI BRANCH</t>
  </si>
  <si>
    <t>NAROK BRANCH</t>
  </si>
  <si>
    <t>ISIOLO</t>
  </si>
  <si>
    <t>NYAHURURU BRANCH</t>
  </si>
  <si>
    <t>NYERI BRANCH</t>
  </si>
  <si>
    <t>OL KALOU BRANCH</t>
  </si>
  <si>
    <t>VOI BRANCH</t>
  </si>
  <si>
    <t>WEBUYE BRANCH</t>
  </si>
  <si>
    <t>OTHAYA BRANCH</t>
  </si>
  <si>
    <t>KARATINA BRANCH</t>
  </si>
  <si>
    <t>KIKUYU</t>
  </si>
  <si>
    <t>KISUMU CURRENCY CENTRE</t>
  </si>
  <si>
    <t>MOMBASA BRANCH</t>
  </si>
  <si>
    <t>HAILE SELASSIE AVENUE</t>
  </si>
  <si>
    <t>UPPER HILL BRANCH</t>
  </si>
  <si>
    <t>CHIROMO BRANCH</t>
  </si>
  <si>
    <t>PARKLANDS</t>
  </si>
  <si>
    <t>UN GIGIRI BRANCH</t>
  </si>
  <si>
    <t>KOINANGE STREET</t>
  </si>
  <si>
    <t>ATHI RIVER</t>
  </si>
  <si>
    <t>MURANG`A BRANCH</t>
  </si>
  <si>
    <t>CO-OPERATIVE HOUSE BRANCH</t>
  </si>
  <si>
    <t>UKULIMA HOUSE BRANCH</t>
  </si>
  <si>
    <t>MOI AVENUE</t>
  </si>
  <si>
    <t>STAFF TRAINING CENTRE BRANCH</t>
  </si>
  <si>
    <t>WAKULIMA MARKET</t>
  </si>
  <si>
    <t>EASTLEIGH</t>
  </si>
  <si>
    <t>UNIVERSITY WAY BRANCH</t>
  </si>
  <si>
    <t>STIMA PLAZA</t>
  </si>
  <si>
    <t>CANNON BRANCH</t>
  </si>
  <si>
    <t>KIMATHI</t>
  </si>
  <si>
    <t>CITY HALL</t>
  </si>
  <si>
    <t>NGONG ROAD BUSINESS CENTER</t>
  </si>
  <si>
    <t>KAYOLE</t>
  </si>
  <si>
    <t>NAIVASHA</t>
  </si>
  <si>
    <t>NAKURU BRANCH</t>
  </si>
  <si>
    <t>UKUNDA</t>
  </si>
  <si>
    <t>KAKAMEGA</t>
  </si>
  <si>
    <t>ATHI RIVER BRANCH</t>
  </si>
  <si>
    <t>MTWAPA</t>
  </si>
  <si>
    <t>VILLAGE MARKET</t>
  </si>
  <si>
    <t>DIANI BRANCH</t>
  </si>
  <si>
    <t>KOINANGE STREET BRANCH</t>
  </si>
  <si>
    <t>LOITA STREET BRANCH</t>
  </si>
  <si>
    <t>WESTGATE</t>
  </si>
  <si>
    <t>INDUSTRIAL AREA</t>
  </si>
  <si>
    <t>KISII</t>
  </si>
  <si>
    <t>OTC</t>
  </si>
  <si>
    <t>BUSIA</t>
  </si>
  <si>
    <t>EMBU</t>
  </si>
  <si>
    <t>GILGIL</t>
  </si>
  <si>
    <t>KERUGOYA</t>
  </si>
  <si>
    <t>KIAMBU</t>
  </si>
  <si>
    <t>KITUI</t>
  </si>
  <si>
    <t>MACHAKOS</t>
  </si>
  <si>
    <t>MERU</t>
  </si>
  <si>
    <t>MOLO</t>
  </si>
  <si>
    <t>MOMBASA</t>
  </si>
  <si>
    <t>MUMIAS</t>
  </si>
  <si>
    <t>MURANGA</t>
  </si>
  <si>
    <t>EQUITY BANK HEAD OFFICE</t>
  </si>
  <si>
    <t>EQUITY BANK CORPORATE</t>
  </si>
  <si>
    <t>EQUITY BANK FOURWAYS</t>
  </si>
  <si>
    <t>TOM MBOYA</t>
  </si>
  <si>
    <t>MAMA NGINA</t>
  </si>
  <si>
    <t>COMMUNITY</t>
  </si>
  <si>
    <t>HARAMBEE AVENU</t>
  </si>
  <si>
    <t>KIMATHI STREET</t>
  </si>
  <si>
    <t>KARIOBANGI</t>
  </si>
  <si>
    <t>ONGATA RONGAI</t>
  </si>
  <si>
    <t>KAWANGWARE</t>
  </si>
  <si>
    <t>NGONG</t>
  </si>
  <si>
    <t>EQUITY CENTRE</t>
  </si>
  <si>
    <t>DONHOLM</t>
  </si>
  <si>
    <t>NANYUKI</t>
  </si>
  <si>
    <t>NAROK</t>
  </si>
  <si>
    <t>NYAHURURU</t>
  </si>
  <si>
    <t>NYERI</t>
  </si>
  <si>
    <t>OL-KALAO</t>
  </si>
  <si>
    <t>RUIRU</t>
  </si>
  <si>
    <t>VOI</t>
  </si>
  <si>
    <t>OTHAYA</t>
  </si>
  <si>
    <t>KARATINA</t>
  </si>
  <si>
    <t>CHUKA</t>
  </si>
  <si>
    <t>WOTE</t>
  </si>
  <si>
    <t>NYAMIRA</t>
  </si>
  <si>
    <t>KAJIADO</t>
  </si>
  <si>
    <t>LIMURU</t>
  </si>
  <si>
    <t>KANGEMA</t>
  </si>
  <si>
    <t>MBITA POINT</t>
  </si>
  <si>
    <t>NAMANGA</t>
  </si>
  <si>
    <t>LOITOKTOK</t>
  </si>
  <si>
    <t>KITENGELA</t>
  </si>
  <si>
    <t>KANGARI</t>
  </si>
  <si>
    <t>BONDO</t>
  </si>
  <si>
    <t>GATUNDU</t>
  </si>
  <si>
    <t>KIRIAINI</t>
  </si>
  <si>
    <t>MUKURWE-INI</t>
  </si>
  <si>
    <t>MURARANDI</t>
  </si>
  <si>
    <t>BUNGOMA</t>
  </si>
  <si>
    <t>GITHUNGURI</t>
  </si>
  <si>
    <t>NAKURU NJORO HOUSE</t>
  </si>
  <si>
    <t>NAKURU FINANCE HOUSE</t>
  </si>
  <si>
    <t>FOURWAYS TOWERS CORPORATE</t>
  </si>
  <si>
    <t>KTDA PLAZA CORPORATE</t>
  </si>
  <si>
    <t>NJURI NCHEKE/TOM MBOYA</t>
  </si>
  <si>
    <t>KAPSABET</t>
  </si>
  <si>
    <t>KISUMU</t>
  </si>
  <si>
    <t>KITALE</t>
  </si>
  <si>
    <t>MACKAKOS</t>
  </si>
  <si>
    <t>MOMBASA11</t>
  </si>
  <si>
    <t>KIRIA-INI</t>
  </si>
  <si>
    <t>SONALUX</t>
  </si>
  <si>
    <t>KENYATTA AVENUE</t>
  </si>
  <si>
    <t>CARGEN HOUSE</t>
  </si>
  <si>
    <t>DONHOLM ROUNDABOUT/CALTEX</t>
  </si>
  <si>
    <t>FOURWAYS TOWERS</t>
  </si>
  <si>
    <t>KTDA PLAZA</t>
  </si>
  <si>
    <t>GIKOMBA</t>
  </si>
  <si>
    <t>DIANI</t>
  </si>
  <si>
    <t>CITY CENTRE BRANCH</t>
  </si>
  <si>
    <t>MALINDI</t>
  </si>
  <si>
    <t>WABERA STREET</t>
  </si>
  <si>
    <t>HEAD OFFICE/CLEARING CENTER</t>
  </si>
  <si>
    <t>GARISSA</t>
  </si>
  <si>
    <t>PANAFRICAN HOUSE MOI AVENUE</t>
  </si>
  <si>
    <t>gnagar</t>
  </si>
  <si>
    <t>HDFC Ahmedabad</t>
  </si>
  <si>
    <t>KILIFI</t>
  </si>
  <si>
    <t>BIASHARA</t>
  </si>
  <si>
    <t>WILSON AIRPORT</t>
  </si>
  <si>
    <t>CLEARING CENTRE</t>
  </si>
  <si>
    <t>MWEA</t>
  </si>
  <si>
    <t>KIBWEZI</t>
  </si>
  <si>
    <t>KILIMANI</t>
  </si>
  <si>
    <t>KENYATTA MARKET</t>
  </si>
  <si>
    <t>BURU BURU</t>
  </si>
  <si>
    <t>KENYATTA AVU</t>
  </si>
  <si>
    <t>NAIVASHA RD</t>
  </si>
  <si>
    <t>KONGOWEA</t>
  </si>
  <si>
    <t>KERICHO</t>
  </si>
  <si>
    <t>KENGELENI</t>
  </si>
  <si>
    <t>EASTLEIGH BRANCH</t>
  </si>
  <si>
    <t>MOI AVE./TOM MBOY</t>
  </si>
  <si>
    <t>KIPANDE HOUSE BRANCH</t>
  </si>
  <si>
    <t>K.I.C.C. BRANCH</t>
  </si>
  <si>
    <t>TOM MBOYA STREET BRANCH</t>
  </si>
  <si>
    <t>IND. AREA/GATEWAY/MASHARIKI</t>
  </si>
  <si>
    <t>RIVER ROAD BRANCH</t>
  </si>
  <si>
    <t>MUINDI MBINGU STREET BRANCH</t>
  </si>
  <si>
    <t>TRUSTEE DEPARTMENT BRANCH</t>
  </si>
  <si>
    <t>JOGOO/BURU BURU B</t>
  </si>
  <si>
    <t>CARD CENTRE BRANCH</t>
  </si>
  <si>
    <t>SARIT/KAREN BRANCH</t>
  </si>
  <si>
    <t>GIGIRI U.N.E.P. BRANCH</t>
  </si>
  <si>
    <t>MASHARIKI BRANCH</t>
  </si>
  <si>
    <t>HARAMBEE PLAZA BRANCH</t>
  </si>
  <si>
    <t>MILIMANI</t>
  </si>
  <si>
    <t>VILLAGE MARKET BRANCH</t>
  </si>
  <si>
    <t>NAKURU BRANCH/EGERTON UN</t>
  </si>
  <si>
    <t>MENENGAI CRATER BRANCH</t>
  </si>
  <si>
    <t>RUIRU BRANCH</t>
  </si>
  <si>
    <t>SIAYA BRANCH</t>
  </si>
  <si>
    <t>WAJIR BRANCH</t>
  </si>
  <si>
    <t>KARATINA  BRANCH</t>
  </si>
  <si>
    <t>KIKUYU BRANCH</t>
  </si>
  <si>
    <t>MATUU BRANCH</t>
  </si>
  <si>
    <t>NYAMIRA BRANCH</t>
  </si>
  <si>
    <t>ITEN BRANCH</t>
  </si>
  <si>
    <t>SOTIK BRANCH</t>
  </si>
  <si>
    <t>BOMET BRANCH</t>
  </si>
  <si>
    <t>KAJIADO BRANCH</t>
  </si>
  <si>
    <t>KANGEMA BRANCH</t>
  </si>
  <si>
    <t>NANDI HILLS BRANCH</t>
  </si>
  <si>
    <t>LOITOKITOK BRANCH</t>
  </si>
  <si>
    <t>ONGATA RONGAI BRANCH</t>
  </si>
  <si>
    <t>MARIGAT SATELLITE</t>
  </si>
  <si>
    <t>HOLA BRANCH</t>
  </si>
  <si>
    <t>WUNDANYI BRANCH</t>
  </si>
  <si>
    <t>TALA BRANCH</t>
  </si>
  <si>
    <t>WOTE BRANCH</t>
  </si>
  <si>
    <t>MWINGI BRANCH</t>
  </si>
  <si>
    <t>UKUNDA BRANCH</t>
  </si>
  <si>
    <t>MOI'S BRID. SATEL</t>
  </si>
  <si>
    <t>KAPSOKWONY BRANCH</t>
  </si>
  <si>
    <t>MUKURUWEINI BRANCH</t>
  </si>
  <si>
    <t>ELDAMA RAVINE</t>
  </si>
  <si>
    <t>ELDORET WEST</t>
  </si>
  <si>
    <t>GILGIL BRANCH</t>
  </si>
  <si>
    <t>KAPENGURIA BRANCH</t>
  </si>
  <si>
    <t>KEHANCHA BRANCH</t>
  </si>
  <si>
    <t>MWEA  BRANCH</t>
  </si>
  <si>
    <t>KISUMU WEST BRANCH</t>
  </si>
  <si>
    <t>KITUI/MUTOMO</t>
  </si>
  <si>
    <t>LAMU BRANCH</t>
  </si>
  <si>
    <t>LODWAR BRANCH</t>
  </si>
  <si>
    <t>MACHAKOS/EMALI SATTELITE</t>
  </si>
  <si>
    <t>MANDERA BRANCH</t>
  </si>
  <si>
    <t>MARALAL BRANCH</t>
  </si>
  <si>
    <t>MARSABIT BRANCH</t>
  </si>
  <si>
    <t>MERU BRANCH/ MAUA BRANCH</t>
  </si>
  <si>
    <t>TREASURY SQUARE/KENGELENI SATT</t>
  </si>
  <si>
    <t>KILINDINI ROAD BRANCH</t>
  </si>
  <si>
    <t>TOWN CENTRE BRANCH</t>
  </si>
  <si>
    <t>MVITA BRANCH</t>
  </si>
  <si>
    <t>CANNON HOUSE BRANCH</t>
  </si>
  <si>
    <t>MUMIAS BRANCH</t>
  </si>
  <si>
    <t>MURANG'A/MAKUYU</t>
  </si>
  <si>
    <t>CARD CENRE BRANCH</t>
  </si>
  <si>
    <t>HOSPITAL BRANCH</t>
  </si>
  <si>
    <t>HILL BRANCH</t>
  </si>
  <si>
    <t>AWENDO BRANCH</t>
  </si>
  <si>
    <t>BUSIA BRANCH</t>
  </si>
  <si>
    <t>MUHORONI BRANCH</t>
  </si>
  <si>
    <t>HARAMBEE AVENUE BRANCH</t>
  </si>
  <si>
    <t>PRESTIGE</t>
  </si>
  <si>
    <t>THE MALL WESTLANDS</t>
  </si>
  <si>
    <t>HARBOUR BRANCH</t>
  </si>
  <si>
    <t>THE JUNCTION</t>
  </si>
  <si>
    <t>NIC MASABA ROAD</t>
  </si>
  <si>
    <t>NKRUMAH ROAD</t>
  </si>
  <si>
    <t>NYALI</t>
  </si>
  <si>
    <t>20TH CENTURY PLAZA BRANCH</t>
  </si>
  <si>
    <t>NAIROBI BRANCH</t>
  </si>
  <si>
    <t>CAPITAL CENTRE</t>
  </si>
  <si>
    <t>Chandkheda</t>
  </si>
  <si>
    <t>TREASURY SQUARE BRANCH</t>
  </si>
  <si>
    <t>MAKUPA BRANCH</t>
  </si>
  <si>
    <t>KIMATHI ST./TUBMAN RD BRANCH</t>
  </si>
  <si>
    <t>KIMATHI STREET SAVINGS BRANCH</t>
  </si>
  <si>
    <t>YAYA CENTRE BRANCH</t>
  </si>
  <si>
    <t>LANGATA SHOPPING CENTRE BRANCH</t>
  </si>
  <si>
    <t>UKAY</t>
  </si>
  <si>
    <t>KABARNET BRANCH</t>
  </si>
  <si>
    <t>GATUNDU BRANCH</t>
  </si>
  <si>
    <t>Section</t>
  </si>
  <si>
    <t>Name</t>
  </si>
  <si>
    <t>MaxLength</t>
  </si>
  <si>
    <t>Mandatory</t>
  </si>
  <si>
    <t>Validation Rule1</t>
  </si>
  <si>
    <t>Error Message</t>
  </si>
  <si>
    <t>Validation Rule2</t>
  </si>
  <si>
    <t>Validation Rule3</t>
  </si>
  <si>
    <t>Section Description</t>
  </si>
  <si>
    <t>A_Basic_Info</t>
  </si>
  <si>
    <t>Personal Identification Number</t>
  </si>
  <si>
    <t>isMandatory(SecA.TaxPayerPIN,"Y")</t>
  </si>
  <si>
    <t>validatePIN(SecA.TaxPayerPIN)</t>
  </si>
  <si>
    <t>Enter PIN in proper format.</t>
  </si>
  <si>
    <t>validateLength(SecA.TaxPayerPIN,15)</t>
  </si>
  <si>
    <t>Section A : Return Information</t>
  </si>
  <si>
    <t>Type of Return</t>
  </si>
  <si>
    <t>isMandatory(SecA.RtnType,"Y")</t>
  </si>
  <si>
    <t>validateAlphabetOnly(SecA.RtnType)</t>
  </si>
  <si>
    <t>validateLength(SecA.RtnType,15)</t>
  </si>
  <si>
    <t>isMandatory(SecA.EntityType,"Y")</t>
  </si>
  <si>
    <t>Return Period From</t>
  </si>
  <si>
    <t>isMandatory(SecA.RtnPdFrom,"Y")</t>
  </si>
  <si>
    <t>Return Period To</t>
  </si>
  <si>
    <t>isMandatory(SecA.RtnPdTo,"Y")</t>
  </si>
  <si>
    <t>Total Sales</t>
  </si>
  <si>
    <t>isMandatory(SecB.TotalSales,"N")</t>
  </si>
  <si>
    <t>validateCurrencyFormat(SecB.TotalSales)</t>
  </si>
  <si>
    <t>Please enter numeric value only.</t>
  </si>
  <si>
    <t>validateLength(SecB.TotalSales,15)</t>
  </si>
  <si>
    <t>Total  Output VAT</t>
  </si>
  <si>
    <t>isMandatory(SecB.OutputTaxCharged,"N")</t>
  </si>
  <si>
    <t>validateCurrencyFormat(SecB.OutputTaxCharged)</t>
  </si>
  <si>
    <t>validateLength(SecB.OutputTaxCharged,15)</t>
  </si>
  <si>
    <t>Total Purchases</t>
  </si>
  <si>
    <t>isMandatory(SecC.TotalPurchases,"N")</t>
  </si>
  <si>
    <t>validateCurrencyFormat(SecC.TotalPurchases)</t>
  </si>
  <si>
    <t>validateLength(SecC.TotalPurchases,15)</t>
  </si>
  <si>
    <t>Total Input VAT</t>
  </si>
  <si>
    <t>isMandatory(SecC.TotalVatPurCharged,"N")</t>
  </si>
  <si>
    <t>validateCurrencyFormat(SecC.TotalVatPurCharged)</t>
  </si>
  <si>
    <t>validateLength(SecC.TotalVatPurCharged,15)</t>
  </si>
  <si>
    <t>Output VAT</t>
  </si>
  <si>
    <t>Input VAT</t>
  </si>
  <si>
    <t>VAT Claimable on Services Imported into Kenya (Total of "Amount of VAT Claimable" from Schedule 10)</t>
  </si>
  <si>
    <t>isMandatory(Sch10.AmountVatClaimableListTO,"N")</t>
  </si>
  <si>
    <t>validateCurrencyFormat(Sch10.AmountVatClaimableListTO)</t>
  </si>
  <si>
    <t>validateLength(Sch10.AmountVatClaimableListTO,15)</t>
  </si>
  <si>
    <t>Input VAT attributable to Only Exempt Supplies</t>
  </si>
  <si>
    <t>isMandatory(SecD.InputVatExemptSup,"N")</t>
  </si>
  <si>
    <t>validateCurrencyFormat(SecD.InputVatExemptSup)</t>
  </si>
  <si>
    <t>validateLength(SecD.InputVatExemptSup,15)</t>
  </si>
  <si>
    <t>Input VAT attributable to Taxable and Exempt Supplies</t>
  </si>
  <si>
    <t>isMandatory(SecD.InputVatTaxbleExemptSup,"N")</t>
  </si>
  <si>
    <t>validateCurrencyFormat(SecD.InputVatTaxbleExemptSup)</t>
  </si>
  <si>
    <t>validateLength(SecD.InputVatTaxbleExemptSup,15)</t>
  </si>
  <si>
    <t>Less : Non - Deductible Input VAT</t>
  </si>
  <si>
    <t>isMandatory(SecD.LessNonDedTnputTax,"N")</t>
  </si>
  <si>
    <t>validateCurrencyFormat(SecD.LessNonDedTnputTax)</t>
  </si>
  <si>
    <t>validateLength(SecD.LessNonDedTnputTax,15)</t>
  </si>
  <si>
    <t>Deductible Input VAT</t>
  </si>
  <si>
    <t>isMandatory(SecD.DeductableIPTax,"N")</t>
  </si>
  <si>
    <t>validateCurrencyFormat(SecD.DeductableIPTax)</t>
  </si>
  <si>
    <t>validateLength(SecD.DeductableIPTax,15)</t>
  </si>
  <si>
    <t>VAT Payable / Credit Due for the period</t>
  </si>
  <si>
    <t>isMandatory(SecD.FinalTaxPayable,"N")</t>
  </si>
  <si>
    <t>validateCurrencyFormat(SecD.FinalTaxPayable)</t>
  </si>
  <si>
    <t>validateLength(SecD.FinalTaxPayable,15)</t>
  </si>
  <si>
    <t>Credit Brought Forward from previous month</t>
  </si>
  <si>
    <t>isMandatory(SecD.CrdtBroughtFrwd,"N")</t>
  </si>
  <si>
    <t>validateCurrencyFormat(SecD.CrdtBroughtFrwd)</t>
  </si>
  <si>
    <t>validateLength(SecD.CrdtBroughtFrwd,15)</t>
  </si>
  <si>
    <t>Add : Refund Claim Lodged</t>
  </si>
  <si>
    <t>isMandatory(SecD.AddRefundClaimPaid,"N")</t>
  </si>
  <si>
    <t>validateCurrencyFormat(SecD.AddRefundClaimPaid)</t>
  </si>
  <si>
    <t>validateLength(SecD.AddRefundClaimPaid,15)</t>
  </si>
  <si>
    <t xml:space="preserve">Total VAT Payable </t>
  </si>
  <si>
    <t>isMandatory(SecD.TotalVatPyble,"N")</t>
  </si>
  <si>
    <t>validateCurrencyFormat(SecD.TotalVatPyble)</t>
  </si>
  <si>
    <t>Total VAT Paid (Total of " Amount of VAT Paid" from Schedule 11)</t>
  </si>
  <si>
    <t>isMandatory(Sch10.VATPaidDtlsTO,"N")</t>
  </si>
  <si>
    <t>validateCurrencyFormat(Sch10.VATPaidDtlsTO)</t>
  </si>
  <si>
    <t>validateLength(Sch10.VATPaidDtlsTO,15)</t>
  </si>
  <si>
    <t xml:space="preserve">Net VAT Payable / Credit Carried Forward </t>
  </si>
  <si>
    <t>isMandatory(SecD.NetTaxPayableClaimable,"N")</t>
  </si>
  <si>
    <t>validateCurrencyFormat(SecD.NetTaxPayableClaimable)</t>
  </si>
  <si>
    <t>IF((TaxDue.TotalVatPurCharged+TaxDue.AmountVatClaimableListTO)&lt;0,"NE",compareThrAmntValues(SecC.TotalVatPurCharged,TaxDue.AmountVatClaimableListTO,SecD.InputVatExemptSup,SecD.InputVatTaxbleExemptSup))</t>
  </si>
  <si>
    <t xml:space="preserve">The Sum of Input VAT attributable to Only Exempt Supplies and Input VAT attributable to Taxable and Exempt Supplies cannot be greater than the Sum of  Input VAT and VAT Claimable on Services Imported into Kenya.
</t>
  </si>
  <si>
    <t>compareTwoAmntValues(SecD.CrdtBroughtFrwd,SecD.AddRefundClaimPaid)</t>
  </si>
  <si>
    <t>The Add:Refund Claim Lodged cannot be greater than the Credit Brought Forward from previous month.</t>
  </si>
  <si>
    <t>K_VAT_Payment_Credits</t>
  </si>
  <si>
    <t>Section K : Details of VAT Paid</t>
  </si>
  <si>
    <t>isMandatory(Sch10.VATAdvcSelfAssPaidDtlsTO,"N")</t>
  </si>
  <si>
    <t>validateAdvTax1(SecD.TotalVatPyble,Sch10.VATAdvcSelfAssPaidDtlsTO,Sch10.VATPaidDtlsTO,Sch10.VATSelfAssPaidDtlsTO)</t>
  </si>
  <si>
    <t>You do not have any net tax payable in N_VAT_Due (23) for the period. You cannot declare self assessment tax / advance payment details.</t>
  </si>
  <si>
    <t>isMandatory(Sch10.VATSelfAssPaidDtlsTO,"N")</t>
  </si>
  <si>
    <t>validateAdvTax2(SecD.TotalVatPyble,Sch10.VATAdvcSelfAssPaidDtlsTO,Sch10.VATPaidDtlsTO,Sch10.VATSelfAssPaidDtlsTO)</t>
  </si>
  <si>
    <t>You have declared the self assessment tax as well as advance payment details. The total amount declared is more than  the net tax payable  in N_VAT_Due (23). Please restrict the amount to net tax payable first adjusting through self assessment tax and then through advance payment.</t>
  </si>
  <si>
    <t>Section K2 : Self Assessment Tax</t>
  </si>
  <si>
    <t>validateAdvTax3(SecD.TotalVatPyble,Sch10.VATAdvcSelfAssPaidDtlsTO,Sch10.VATPaidDtlsTO,Sch10.VATSelfAssPaidDtlsTO)</t>
  </si>
  <si>
    <t>You have declared the self assessment tax payment details. The total amount declared in self assessment tax paid is more than the net tax payable in N_VAT_Due (23). Please restrict the amount to net tax payable.</t>
  </si>
  <si>
    <t>Section K1 : Advance Payment</t>
  </si>
  <si>
    <t>validateAdvTax4(SecD.TotalVatPyble,Sch10.VATAdvcSelfAssPaidDtlsTO,Sch10.VATPaidDtlsTO,Sch10.VATSelfAssPaidDtlsTO)</t>
  </si>
  <si>
    <t>You have declared the advance payment details. The total amount declared in advance payment paid is more than the net tax payable in N_VAT_Due (23). Please restrict the amount to net tax payable.</t>
  </si>
  <si>
    <t>Category</t>
  </si>
  <si>
    <t>Column Name &amp; Validation</t>
  </si>
  <si>
    <t>SectionName</t>
  </si>
  <si>
    <t>B_General_Rated_Sales_Dtls</t>
  </si>
  <si>
    <t>PIN of Purchaser</t>
  </si>
  <si>
    <t>Name of Purchaser</t>
  </si>
  <si>
    <t>ETR Serial Number</t>
  </si>
  <si>
    <t>Invoice Date</t>
  </si>
  <si>
    <t>Invoice Number</t>
  </si>
  <si>
    <t>Description of Goods / Services</t>
  </si>
  <si>
    <t>Taxable Value</t>
  </si>
  <si>
    <t xml:space="preserve">Amount of VAT </t>
  </si>
  <si>
    <t>Relevant Invoice Number</t>
  </si>
  <si>
    <t>Relevant Invoice Date</t>
  </si>
  <si>
    <t>Section B :  Sales and Output Tax on Sales (General Rate)</t>
  </si>
  <si>
    <t>isMandatory(Sch1.GeneralRateSalesDtlsList,"Y","A")</t>
  </si>
  <si>
    <t>isMandatory(Sch1.GeneralRateSalesDtlsList,"Y","B")</t>
  </si>
  <si>
    <t>isMandatory(Sch1.GeneralRateSalesDtlsList,"N","C")</t>
  </si>
  <si>
    <t>isMandatory(Sch1.GeneralRateSalesDtlsList,"Y","D")</t>
  </si>
  <si>
    <t>isMandatory(Sch1.GeneralRateSalesDtlsList,"Y","E")</t>
  </si>
  <si>
    <t>isMandatory(Sch1.GeneralRateSalesDtlsList,"Y","F")</t>
  </si>
  <si>
    <t>isMandatory(Sch1.GeneralRateSalesDtlsList,"Y","G")</t>
  </si>
  <si>
    <t>isMandatory(Sch1.GeneralRateSalesDtlsList,"Y","H")</t>
  </si>
  <si>
    <t>isMandatory(Sch1.GeneralRateSalesDtlsList,"Y","I")</t>
  </si>
  <si>
    <t>isMandatory(Sch1.GeneralRateSalesDtlsList,"Y","J")</t>
  </si>
  <si>
    <t>validateLength(Sch1.GeneralRateSalesDtlsList,11,"A")</t>
  </si>
  <si>
    <t>validateAlphaNumericWithSpace(Sch1.GeneralRateSalesDtlsList,"B")</t>
  </si>
  <si>
    <t>validateAlphaNumeric(Sch1.GeneralRateSalesDtlsList,"C")</t>
  </si>
  <si>
    <t>validateLength(Sch1.GeneralRateSalesDtlsList,10,"D")</t>
  </si>
  <si>
    <t>validateAlphaNumericWithSpace(Sch1.GeneralRateSalesDtlsList,"E")</t>
  </si>
  <si>
    <t>validateAlphaNumericWithSpace(Sch1.GeneralRateSalesDtlsList,"F")</t>
  </si>
  <si>
    <t>validateCurrencyFormat(Sch1.GeneralRateSalesDtlsList,"G")</t>
  </si>
  <si>
    <t>validateCurrencyFormat(Sch1.GeneralRateSalesDtlsList,"H")</t>
  </si>
  <si>
    <t>validateAlphaNumericWithSpace(Sch1.GeneralRateSalesDtlsList,"I")</t>
  </si>
  <si>
    <t>validateLength(Sch1.GeneralRateSalesDtlsList,10,"J")</t>
  </si>
  <si>
    <t>Please Enter AlphaNumeric Data. Special characters are not allowed.</t>
  </si>
  <si>
    <t>validateLength(Sch1.GeneralRateSalesDtlsList,50,"B")</t>
  </si>
  <si>
    <t>validateLength(Sch1.GeneralRateSalesDtlsList,20,"C")</t>
  </si>
  <si>
    <t>validateDate(Sch1.GeneralRateSalesDtlsList,"D")</t>
  </si>
  <si>
    <t>validateLength(Sch1.GeneralRateSalesDtlsList,200,"F")</t>
  </si>
  <si>
    <t>validateLength(Sch1.GeneralRateSalesDtlsList,15,"G")</t>
  </si>
  <si>
    <t>validateLength(Sch1.GeneralRateSalesDtlsList,15,"H")</t>
  </si>
  <si>
    <t>validateDate(Sch1.GeneralRateSalesDtlsList,"J")</t>
  </si>
  <si>
    <t>The PIN of Purchaser can not be same as  Taxpayer's PIN.</t>
  </si>
  <si>
    <t>Please enter date in proper format</t>
  </si>
  <si>
    <t>Please enter date in proper format.</t>
  </si>
  <si>
    <t>Validation Rule4</t>
  </si>
  <si>
    <t>Relevant Invoice Date and Number do not reconcile</t>
  </si>
  <si>
    <t>C_Other_Rated_Sales_Dtls</t>
  </si>
  <si>
    <t>Section C :  Sales and Output Tax on Sales (Other Rate)</t>
  </si>
  <si>
    <t>isMandatory(Sch2.OtherRateSalesDtlsList,"Y","A")</t>
  </si>
  <si>
    <t>isMandatory(Sch2.OtherRateSalesDtlsList,"Y","B")</t>
  </si>
  <si>
    <t>isMandatory(Sch2.OtherRateSalesDtlsList,"N","C")</t>
  </si>
  <si>
    <t>isMandatory(Sch2.OtherRateSalesDtlsList,"Y","D")</t>
  </si>
  <si>
    <t>isMandatory(Sch2.OtherRateSalesDtlsList,"Y","E")</t>
  </si>
  <si>
    <t>isMandatory(Sch2.OtherRateSalesDtlsList,"Y","F")</t>
  </si>
  <si>
    <t>isMandatory(Sch2.OtherRateSalesDtlsList,"Y","G")</t>
  </si>
  <si>
    <t>isMandatory(Sch2.OtherRateSalesDtlsList,"Y","H")</t>
  </si>
  <si>
    <t>isMandatory(Sch2.OtherRateSalesDtlsList,"Y","I")</t>
  </si>
  <si>
    <t>isMandatory(Sch2.OtherRateSalesDtlsList,"Y","J")</t>
  </si>
  <si>
    <t>validateLength(Sch2.OtherRateSalesDtlsList,11,"A")</t>
  </si>
  <si>
    <t>validateAlphaNumericWithSpace(Sch2.OtherRateSalesDtlsList,"B")</t>
  </si>
  <si>
    <t>validateAlphaNumeric(Sch2.OtherRateSalesDtlsList,"C")</t>
  </si>
  <si>
    <t>validateLength(Sch2.OtherRateSalesDtlsList,10,"D")</t>
  </si>
  <si>
    <t>validateAlphaNumericWithSpace(Sch2.OtherRateSalesDtlsList,"E")</t>
  </si>
  <si>
    <t>validateAlphaNumericWithSpace(Sch2.OtherRateSalesDtlsList,"F")</t>
  </si>
  <si>
    <t>validateCurrencyFormat(Sch2.OtherRateSalesDtlsList,"G")</t>
  </si>
  <si>
    <t>validateCurrencyFormat(Sch2.OtherRateSalesDtlsList,"H")</t>
  </si>
  <si>
    <t>validateAlphaNumericWithSpace(Sch2.OtherRateSalesDtlsList,"I")</t>
  </si>
  <si>
    <t>validateLength(Sch2.OtherRateSalesDtlsList,10,"J")</t>
  </si>
  <si>
    <t>validateLength(Sch2.OtherRateSalesDtlsList,50,"B")</t>
  </si>
  <si>
    <t>validateLength(Sch2.OtherRateSalesDtlsList,20,"C")</t>
  </si>
  <si>
    <t>validateDate(Sch2.OtherRateSalesDtlsList,"D")</t>
  </si>
  <si>
    <t>validateLength(Sch2.OtherRateSalesDtlsList,200,"F")</t>
  </si>
  <si>
    <t>validateLength(Sch2.OtherRateSalesDtlsList,15,"G")</t>
  </si>
  <si>
    <t>validateLength(Sch2.OtherRateSalesDtlsList,15,"H")</t>
  </si>
  <si>
    <t>validateDate(Sch2.OtherRateSalesDtlsList,"J")</t>
  </si>
  <si>
    <t>D_Zero_Rated_Sales_Dtls</t>
  </si>
  <si>
    <t>Type of Sales</t>
  </si>
  <si>
    <t>Exemption Certificate Number</t>
  </si>
  <si>
    <t>Section D1 : Local or Exemption Availed</t>
  </si>
  <si>
    <t>isMandatory(Sch3.ZeroRateSalesDtlsList,"Y","A")</t>
  </si>
  <si>
    <t>isMandatory(Sch3.ZeroRateSalesDtlsList,"Y","B")</t>
  </si>
  <si>
    <t>isMandatory(Sch3.ZeroRateSalesDtlsList,"Y","C")</t>
  </si>
  <si>
    <t>isMandatory(Sch3.ZeroRateSalesDtlsList,"N","D")</t>
  </si>
  <si>
    <t>isMandatory(Sch3.ZeroRateSalesDtlsList,"Y","E")</t>
  </si>
  <si>
    <t>isMandatory(Sch3.ZeroRateSalesDtlsList,"Y","F")</t>
  </si>
  <si>
    <t>isMandatory(Sch3.ZeroRateSalesDtlsList,"Y","G")</t>
  </si>
  <si>
    <t>isMandatory(Sch3.ZeroRateSalesDtlsList,"Y","H")</t>
  </si>
  <si>
    <t>isMandatory(Sch3.ZeroRateSalesDtlsList,"Y","I")</t>
  </si>
  <si>
    <t>isMandatory(Sch3.ZeroRateSalesDtlsList,"Y","J")</t>
  </si>
  <si>
    <t>validateLength(Sch3.ZeroRateSalesDtlsList,11,"B")</t>
  </si>
  <si>
    <t>validateAlphaNumericWithSpace(Sch3.ZeroRateSalesDtlsList,"C")</t>
  </si>
  <si>
    <t>validateAlphaNumeric(Sch3.ZeroRateSalesDtlsList,"D")</t>
  </si>
  <si>
    <t>validateLength(Sch3.ZeroRateSalesDtlsList,10,"E")</t>
  </si>
  <si>
    <t>validateAlphaNumericWithSpace(Sch3.ZeroRateSalesDtlsList,"F")</t>
  </si>
  <si>
    <t>validateAlphaNumericWithSpace(Sch3.ZeroRateSalesDtlsList,"G")</t>
  </si>
  <si>
    <t>validateAlphaNumeric(Sch3.ZeroRateSalesDtlsList,"I")</t>
  </si>
  <si>
    <t>validateCurrencyFormat(Sch3.ZeroRateSalesDtlsList,"J")</t>
  </si>
  <si>
    <t>validateLength(Sch3.ZeroRateSalesDtlsList,50,"C")</t>
  </si>
  <si>
    <t>validateLength(Sch3.ZeroRateSalesDtlsList,20,"D")</t>
  </si>
  <si>
    <t>validateDate(Sch3.ZeroRateSalesDtlsList,"E")</t>
  </si>
  <si>
    <t>validateLength(Sch3.ZeroRateSalesDtlsList,200,"G")</t>
  </si>
  <si>
    <t>validateLength(Sch3.ZeroRateSalesDtlsList,20,"I")</t>
  </si>
  <si>
    <t>validateLength(Sch3.ZeroRateSalesDtlsList,15,"J")</t>
  </si>
  <si>
    <t>Custom Entry Number</t>
  </si>
  <si>
    <t>Port of Exit</t>
  </si>
  <si>
    <t>Destination Country</t>
  </si>
  <si>
    <t>Section D2 : Exports</t>
  </si>
  <si>
    <t>isMandatory(Sch3.ZeroRateExportList,"N","A")</t>
  </si>
  <si>
    <t>isMandatory(Sch3.ZeroRateExportList,"Y","B")</t>
  </si>
  <si>
    <t>isMandatory(Sch3.ZeroRateExportList,"N","C")</t>
  </si>
  <si>
    <t>isMandatory(Sch3.ZeroRateExportList,"Y","D")</t>
  </si>
  <si>
    <t>isMandatory(Sch3.ZeroRateExportList,"Y","E")</t>
  </si>
  <si>
    <t>isMandatory(Sch3.ZeroRateExportList,"Y","F")</t>
  </si>
  <si>
    <t>isMandatory(Sch3.ZeroRateExportList,"Y","G")</t>
  </si>
  <si>
    <t>isMandatory(Sch3.ZeroRateExportList,"Y","H")</t>
  </si>
  <si>
    <t>isMandatory(Sch3.ZeroRateExportList,"Y","I")</t>
  </si>
  <si>
    <t>isMandatory(Sch3.ZeroRateExportList,"Y","J")</t>
  </si>
  <si>
    <t>isMandatory(Sch3.ZeroRateExportList,"Y","K")</t>
  </si>
  <si>
    <t>validateLength(Sch3.ZeroRateExportList,11,"A")</t>
  </si>
  <si>
    <t>validateAlphaNumericWithSpace(Sch3.ZeroRateExportList,"B")</t>
  </si>
  <si>
    <t>validateAlphaNumeric(Sch3.ZeroRateExportList,"C")</t>
  </si>
  <si>
    <t>validateLength(Sch3.ZeroRateExportList,10,"D")</t>
  </si>
  <si>
    <t>validateAlphaNumericWithSpace(Sch3.ZeroRateExportList,"E")</t>
  </si>
  <si>
    <t>validateAlphaNumericWithSpaceDot(Sch3.ZeroRateExportList,"I")</t>
  </si>
  <si>
    <t>Please Enter AlphaNumeric Data. Special characters space . are allowed.</t>
  </si>
  <si>
    <t>validateLength(Sch3.ZeroRateExportList,50,"B")</t>
  </si>
  <si>
    <t>validateLength(Sch3.ZeroRateExportList,20,"C")</t>
  </si>
  <si>
    <t>validateDate(Sch3.ZeroRateExportList,"D")</t>
  </si>
  <si>
    <t>validateLength(Sch3.ZeroRateExportList,20,"H")</t>
  </si>
  <si>
    <t>validateLength(Sch3.ZeroRateExportList,20,"I")</t>
  </si>
  <si>
    <t>E_Exempted_Sales_Dtls</t>
  </si>
  <si>
    <t>Sales Value</t>
  </si>
  <si>
    <t>Section E :  Sales for the Period (Exempt)</t>
  </si>
  <si>
    <t>isMandatory(Sch4.ExemptSalesDtlsList,"Y","A")</t>
  </si>
  <si>
    <t>isMandatory(Sch4.ExemptSalesDtlsList,"Y","B")</t>
  </si>
  <si>
    <t>isMandatory(Sch4.ExemptSalesDtlsList,"N","C")</t>
  </si>
  <si>
    <t>isMandatory(Sch4.ExemptSalesDtlsList,"Y","D")</t>
  </si>
  <si>
    <t>isMandatory(Sch4.ExemptSalesDtlsList,"Y","E")</t>
  </si>
  <si>
    <t>isMandatory(Sch4.ExemptSalesDtlsList,"Y","F")</t>
  </si>
  <si>
    <t>isMandatory(Sch4.ExemptSalesDtlsList,"Y","G")</t>
  </si>
  <si>
    <t>validateLength(Sch4.ExemptSalesDtlsList,11,"A")</t>
  </si>
  <si>
    <t>validateAlphaNumericWithSpace(Sch4.ExemptSalesDtlsList,"B")</t>
  </si>
  <si>
    <t>validateAlphaNumeric(Sch4.ExemptSalesDtlsList,"C")</t>
  </si>
  <si>
    <t>validateLength(Sch4.ExemptSalesDtlsList,10,"D")</t>
  </si>
  <si>
    <t>validateAlphaNumericWithSpace(Sch4.ExemptSalesDtlsList,"E")</t>
  </si>
  <si>
    <t>validateAlphaNumericWithSpace(Sch4.ExemptSalesDtlsList,"F")</t>
  </si>
  <si>
    <t>validateCurrencyFormat(Sch4.ExemptSalesDtlsList,"G")</t>
  </si>
  <si>
    <t>validateLength(Sch4.ExemptSalesDtlsList,50,"B")</t>
  </si>
  <si>
    <t>validateLength(Sch4.ExemptSalesDtlsList,20,"C")</t>
  </si>
  <si>
    <t>validateDate(Sch4.ExemptSalesDtlsList,"D")</t>
  </si>
  <si>
    <t>validateLength(Sch4.ExemptSalesDtlsList,200,"F")</t>
  </si>
  <si>
    <t>validateLength(Sch4.ExemptSalesDtlsList,15,"G")</t>
  </si>
  <si>
    <t>F_General_Rated_Purchases_Dtls</t>
  </si>
  <si>
    <t>Type of Purchases</t>
  </si>
  <si>
    <t>PIN of Supplier</t>
  </si>
  <si>
    <t>Name of Supplier</t>
  </si>
  <si>
    <t>Section F : Purchases and Input Tax (General Rate)</t>
  </si>
  <si>
    <t>isMandatory(Sch5.InputTaxPurchDtlsGRList,"Y","A")</t>
  </si>
  <si>
    <t>isMandatory(Sch5.InputTaxPurchDtlsGRList,"Y","B")</t>
  </si>
  <si>
    <t>isMandatory(Sch5.InputTaxPurchDtlsGRList,"Y","C")</t>
  </si>
  <si>
    <t>isMandatory(Sch5.InputTaxPurchDtlsGRList,"Y","D")</t>
  </si>
  <si>
    <t>isMandatory(Sch5.InputTaxPurchDtlsGRList,"Y","E")</t>
  </si>
  <si>
    <t>isMandatory(Sch5.InputTaxPurchDtlsGRList,"Y","F")</t>
  </si>
  <si>
    <t>isMandatory(Sch5.InputTaxPurchDtlsGRList,"Y","G")</t>
  </si>
  <si>
    <t>isMandatory(Sch5.InputTaxPurchDtlsGRList,"Y","H")</t>
  </si>
  <si>
    <t>isMandatory(Sch5.InputTaxPurchDtlsGRList,"N","I")</t>
  </si>
  <si>
    <t>isMandatory(Sch5.InputTaxPurchDtlsGRList,"Y","J")</t>
  </si>
  <si>
    <t>isMandatory(Sch5.InputTaxPurchDtlsGRList,"Y","K")</t>
  </si>
  <si>
    <t>validateLength(Sch5.InputTaxPurchDtlsGRList,11,"B")</t>
  </si>
  <si>
    <t>validateAlphaNumericWithSpace(Sch5.InputTaxPurchDtlsGRList,"C")</t>
  </si>
  <si>
    <t>validateLength(Sch5.InputTaxPurchDtlsGRList,10,"D")</t>
  </si>
  <si>
    <t>validateAlphaNumericWithSpace(Sch5.InputTaxPurchDtlsGRList,"E")</t>
  </si>
  <si>
    <t>validateAlphaNumericWithSpace(Sch5.InputTaxPurchDtlsGRList,"F")</t>
  </si>
  <si>
    <t>validateAlphaNumeric(Sch5.InputTaxPurchDtlsGRList,"G")</t>
  </si>
  <si>
    <t>validateCurrencyFormat(Sch5.InputTaxPurchDtlsGRList,"H")</t>
  </si>
  <si>
    <t>validateCurrencyFormat(Sch5.InputTaxPurchDtlsGRList,"I")</t>
  </si>
  <si>
    <t>validateAlphaNumericWithSpace(Sch5.InputTaxPurchDtlsGRList,"J")</t>
  </si>
  <si>
    <t>validateLength(Sch5.InputTaxPurchDtlsGRList,10,"K")</t>
  </si>
  <si>
    <t>validateLength(Sch5.InputTaxPurchDtlsGRList,50,"C")</t>
  </si>
  <si>
    <t>validateDate(Sch5.InputTaxPurchDtlsGRList,"D")</t>
  </si>
  <si>
    <t>validateLength(Sch5.InputTaxPurchDtlsGRList,200,"F")</t>
  </si>
  <si>
    <t>validateLength(Sch5.InputTaxPurchDtlsGRList,20,"G")</t>
  </si>
  <si>
    <t>validateLength(Sch5.InputTaxPurchDtlsGRList,15,"H")</t>
  </si>
  <si>
    <t>validateLength(Sch5.InputTaxPurchDtlsGRList,15,"I")</t>
  </si>
  <si>
    <t>validateDate(Sch5.InputTaxPurchDtlsGRList,"K")</t>
  </si>
  <si>
    <t>The PIN of Supplier can not be same as  Taxpayer's PIN.</t>
  </si>
  <si>
    <t>G_Other_Rated_Purchases_Dtls</t>
  </si>
  <si>
    <t>isMandatory(Sch6.InputTaxPurchDtlsORList,"Y","A")</t>
  </si>
  <si>
    <t>isMandatory(Sch6.InputTaxPurchDtlsORList,"Y","B")</t>
  </si>
  <si>
    <t>isMandatory(Sch6.InputTaxPurchDtlsORList,"Y","C")</t>
  </si>
  <si>
    <t>isMandatory(Sch6.InputTaxPurchDtlsORList,"Y","D")</t>
  </si>
  <si>
    <t>isMandatory(Sch6.InputTaxPurchDtlsORList,"Y","E")</t>
  </si>
  <si>
    <t>isMandatory(Sch6.InputTaxPurchDtlsORList,"Y","F")</t>
  </si>
  <si>
    <t>isMandatory(Sch6.InputTaxPurchDtlsORList,"Y","G")</t>
  </si>
  <si>
    <t>isMandatory(Sch6.InputTaxPurchDtlsORList,"Y","H")</t>
  </si>
  <si>
    <t>isMandatory(Sch6.InputTaxPurchDtlsORList,"N","I")</t>
  </si>
  <si>
    <t>isMandatory(Sch6.InputTaxPurchDtlsORList,"Y","J")</t>
  </si>
  <si>
    <t>isMandatory(Sch6.InputTaxPurchDtlsORList,"Y","K")</t>
  </si>
  <si>
    <t>validateLength(Sch6.InputTaxPurchDtlsORList,11,"B")</t>
  </si>
  <si>
    <t>validateAlphaNumericWithSpace(Sch6.InputTaxPurchDtlsORList,"C")</t>
  </si>
  <si>
    <t>validateLength(Sch6.InputTaxPurchDtlsORList,10,"D")</t>
  </si>
  <si>
    <t>validateAlphaNumericWithSpace(Sch6.InputTaxPurchDtlsORList,"E")</t>
  </si>
  <si>
    <t>validateAlphaNumericWithSpace(Sch6.InputTaxPurchDtlsORList,"F")</t>
  </si>
  <si>
    <t>validateAlphaNumeric(Sch6.InputTaxPurchDtlsORList,"G")</t>
  </si>
  <si>
    <t>validateCurrencyFormat(Sch6.InputTaxPurchDtlsORList,"H")</t>
  </si>
  <si>
    <t>validateCurrencyFormat(Sch6.InputTaxPurchDtlsORList,"I")</t>
  </si>
  <si>
    <t>validateAlphaNumericWithSpace(Sch6.InputTaxPurchDtlsORList,"J")</t>
  </si>
  <si>
    <t>validateLength(Sch6.InputTaxPurchDtlsORList,10,"K")</t>
  </si>
  <si>
    <t>validateLength(Sch6.InputTaxPurchDtlsORList,50,"C")</t>
  </si>
  <si>
    <t>validateDate(Sch6.InputTaxPurchDtlsORList,"D")</t>
  </si>
  <si>
    <t>validateLength(Sch6.InputTaxPurchDtlsORList,200,"F")</t>
  </si>
  <si>
    <t>validateLength(Sch6.InputTaxPurchDtlsORList,20,"G")</t>
  </si>
  <si>
    <t>validateLength(Sch6.InputTaxPurchDtlsORList,15,"H")</t>
  </si>
  <si>
    <t>validateLength(Sch6.InputTaxPurchDtlsORList,15,"I")</t>
  </si>
  <si>
    <t>validateDate(Sch6.InputTaxPurchDtlsORList,"K")</t>
  </si>
  <si>
    <t>H_Zero_Rated_Purchases_Dtls</t>
  </si>
  <si>
    <t>Section H : Schedule for Purchases (Zero Rated)</t>
  </si>
  <si>
    <t>isMandatory(Sch7.InputTaxPurchDtlsExemptList,"Y","A")</t>
  </si>
  <si>
    <t>isMandatory(Sch7.InputTaxPurchDtlsExemptList,"Y","B")</t>
  </si>
  <si>
    <t>isMandatory(Sch7.InputTaxPurchDtlsExemptList,"Y","C")</t>
  </si>
  <si>
    <t>isMandatory(Sch7.InputTaxPurchDtlsExemptList,"Y","D")</t>
  </si>
  <si>
    <t>isMandatory(Sch7.InputTaxPurchDtlsExemptList,"Y","E")</t>
  </si>
  <si>
    <t>isMandatory(Sch7.InputTaxPurchDtlsExemptList,"Y","F")</t>
  </si>
  <si>
    <t>isMandatory(Sch7.InputTaxPurchDtlsExemptList,"Y","G")</t>
  </si>
  <si>
    <t>isMandatory(Sch7.InputTaxPurchDtlsExemptList,"Y","H")</t>
  </si>
  <si>
    <t>validateLength(Sch7.InputTaxPurchDtlsExemptList,11,"B")</t>
  </si>
  <si>
    <t>validateAlphaNumericWithSpace(Sch7.InputTaxPurchDtlsExemptList,"C")</t>
  </si>
  <si>
    <t>validateLength(Sch7.InputTaxPurchDtlsExemptList,10,"D")</t>
  </si>
  <si>
    <t>validateAlphaNumericWithSpace(Sch7.InputTaxPurchDtlsExemptList,"E")</t>
  </si>
  <si>
    <t>validateLength(Sch7.InputTaxPurchDtlsExemptList,50,"C")</t>
  </si>
  <si>
    <t>validateDate(Sch7.InputTaxPurchDtlsExemptList,"D")</t>
  </si>
  <si>
    <t>I_Exempted_Purchases_Dtls</t>
  </si>
  <si>
    <t>Section I :  Purchases for the Period (Exempt)</t>
  </si>
  <si>
    <t>isMandatory(Sch8.InputTaxPurchDtlsExemptList,"Y","A")</t>
  </si>
  <si>
    <t>isMandatory(Sch8.InputTaxPurchDtlsExemptList,"Y","B")</t>
  </si>
  <si>
    <t>isMandatory(Sch8.InputTaxPurchDtlsExemptList,"Y","C")</t>
  </si>
  <si>
    <t>isMandatory(Sch8.InputTaxPurchDtlsExemptList,"Y","D")</t>
  </si>
  <si>
    <t>isMandatory(Sch8.InputTaxPurchDtlsExemptList,"Y","E")</t>
  </si>
  <si>
    <t>isMandatory(Sch8.InputTaxPurchDtlsExemptList,"Y","F")</t>
  </si>
  <si>
    <t>isMandatory(Sch8.InputTaxPurchDtlsExemptList,"Y","G")</t>
  </si>
  <si>
    <t>isMandatory(Sch8.InputTaxPurchDtlsExemptList,"Y","H")</t>
  </si>
  <si>
    <t>validateLength(Sch8.InputTaxPurchDtlsExemptList,11,"B")</t>
  </si>
  <si>
    <t>validateAlphaNumericWithSpace(Sch8.InputTaxPurchDtlsExemptList,"C")</t>
  </si>
  <si>
    <t>validateLength(Sch8.InputTaxPurchDtlsExemptList,10,"D")</t>
  </si>
  <si>
    <t>validateAlphaNumericWithSpace(Sch8.InputTaxPurchDtlsExemptList,"E")</t>
  </si>
  <si>
    <t>validateAlphaNumericWithSpace(Sch8.InputTaxPurchDtlsExemptList,"F")</t>
  </si>
  <si>
    <t>validateAlphaNumeric(Sch8.InputTaxPurchDtlsExemptList,"G")</t>
  </si>
  <si>
    <t>validateCurrencyFormat(Sch8.InputTaxPurchDtlsExemptList,"H")</t>
  </si>
  <si>
    <t>validateLength(Sch8.InputTaxPurchDtlsExemptList,50,"C")</t>
  </si>
  <si>
    <t>validateDate(Sch8.InputTaxPurchDtlsExemptList,"D")</t>
  </si>
  <si>
    <t>validateLength(Sch8.InputTaxPurchDtlsExemptList,200,"F")</t>
  </si>
  <si>
    <t>validateLength(Sch8.InputTaxPurchDtlsExemptList,20,"G")</t>
  </si>
  <si>
    <t>validateLength(Sch8.InputTaxPurchDtlsExemptList,15,"H")</t>
  </si>
  <si>
    <t>J_VAT_Imported_Services_Dtls</t>
  </si>
  <si>
    <t>Transaction Date</t>
  </si>
  <si>
    <t>Payment Registration Number</t>
  </si>
  <si>
    <t xml:space="preserve">Amount of VAT Claimable </t>
  </si>
  <si>
    <t>Section J : VAT Claimable on Services Imported into Kenya</t>
  </si>
  <si>
    <t>isMandatory(Sch10.ClaimableServiceImportedList,"Y","A")</t>
  </si>
  <si>
    <t>isMandatory(Sch10.ClaimableServiceImportedList,"Y","B")</t>
  </si>
  <si>
    <t>isMandatory(Sch10.ClaimableServiceImportedList,"Y","C")</t>
  </si>
  <si>
    <t>isMandatory(Sch10.ClaimableServiceImportedList,"N","D")</t>
  </si>
  <si>
    <t>isMandatory(Sch10.ClaimableServiceImportedList,"Y","E")</t>
  </si>
  <si>
    <t>isMandatory(Sch10.ClaimableServiceImportedList,"Y","F")</t>
  </si>
  <si>
    <t>isMandatory(Sch10.ClaimableServiceImportedList,"Y","G")</t>
  </si>
  <si>
    <t>validateAlphaNumericWithSpace(Sch10.ClaimableServiceImportedList,"A")</t>
  </si>
  <si>
    <t>validateAlphaNumericWithSpace(Sch10.ClaimableServiceImportedList,"B")</t>
  </si>
  <si>
    <t>validateLength(Sch10.ClaimableServiceImportedList,10,"C")</t>
  </si>
  <si>
    <t>validateLength(Sch10.ClaimableServiceImportedList,10,"D")</t>
  </si>
  <si>
    <t>validateAlphaNumericWithSpace(Sch10.ClaimableServiceImportedList,"E")</t>
  </si>
  <si>
    <t>validatePRNNumeric(Sch10.ClaimableServiceImportedList,"F")</t>
  </si>
  <si>
    <t>validateCurrencyFormat(Sch10.ClaimableServiceImportedList,"G")</t>
  </si>
  <si>
    <t>validateLength(Sch10.ClaimableServiceImportedList,50,"A")</t>
  </si>
  <si>
    <t>validateLength(Sch10.ClaimableServiceImportedList,200,"B")</t>
  </si>
  <si>
    <t>validateDate(Sch10.ClaimableServiceImportedList,"C")</t>
  </si>
  <si>
    <t>validateDate(Sch10.ClaimableServiceImportedList,"D")</t>
  </si>
  <si>
    <t>validateLength(Sch10.ClaimableServiceImportedList,16,"G")</t>
  </si>
  <si>
    <t>validatePRNAllZero(Sch10.ClaimableServiceImportedList,"F")</t>
  </si>
  <si>
    <t>All the digits in the Payment Registration Number cannot be '0'. Please enter Payment Registration Number in proper format.</t>
  </si>
  <si>
    <t>Date of Deposit</t>
  </si>
  <si>
    <t xml:space="preserve">Amount of VAT Paid </t>
  </si>
  <si>
    <t>isMandatory(Sch10.VATPaidDtlsList,"Y","A")</t>
  </si>
  <si>
    <t>isMandatory(Sch10.VATPaidDtlsList,"Y","B")</t>
  </si>
  <si>
    <t>isMandatory(Sch10.VATPaidDtlsList,"Y","C")</t>
  </si>
  <si>
    <t>validatePRNNumeric(Sch10.VATPaidDtlsList,"A")</t>
  </si>
  <si>
    <t>validateLength(Sch10.VATPaidDtlsList,10,"B")</t>
  </si>
  <si>
    <t>validateCurrencyFormat(Sch10.VATPaidDtlsList,"C")</t>
  </si>
  <si>
    <t>validateLength(Sch10.VATPaidDtlsList,15,"C")</t>
  </si>
  <si>
    <t>Date of Deposit should be before or within Return Reriod.</t>
  </si>
  <si>
    <t>validatePRNAllZero(Sch10.VATPaidDtlsList,"A")</t>
  </si>
  <si>
    <t>validateDate(Sch10.VATPaidDtlsList,"B")</t>
  </si>
  <si>
    <t>validatePrnAmount(Sch10.VATPaidDtlsList,"C")</t>
  </si>
  <si>
    <t>Please enter numeric value greater than zero.</t>
  </si>
  <si>
    <t>isMandatory(Sch10.VATSelfAssPaidDtlsList,"Y","A")</t>
  </si>
  <si>
    <t>isMandatory(Sch10.VATSelfAssPaidDtlsList,"Y","B")</t>
  </si>
  <si>
    <t>isMandatory(Sch10.VATSelfAssPaidDtlsList,"Y","C")</t>
  </si>
  <si>
    <t>validatePRNNumeric(Sch10.VATSelfAssPaidDtlsList,"A")</t>
  </si>
  <si>
    <t>validateLength(Sch10.VATSelfAssPaidDtlsList,10,"B")</t>
  </si>
  <si>
    <t>validateCurrencyFormat(Sch10.VATSelfAssPaidDtlsList,"C")</t>
  </si>
  <si>
    <t>validateLength(Sch10.VATSelfAssPaidDtlsList,15,"C")</t>
  </si>
  <si>
    <t>validatePRNAllZero(Sch10.VATSelfAssPaidDtlsList,"A")</t>
  </si>
  <si>
    <t>validateDate(Sch10.VATSelfAssPaidDtlsList,"B")</t>
  </si>
  <si>
    <t>validatePrnAmount(Sch10.VATSelfAssPaidDtlsList,"C")</t>
  </si>
  <si>
    <t>Criteria</t>
  </si>
  <si>
    <t>EndRow</t>
  </si>
  <si>
    <t>criteriaRange</t>
  </si>
  <si>
    <t>HightLight Cell Column</t>
  </si>
  <si>
    <t>crit1</t>
  </si>
  <si>
    <t>A1:B2</t>
  </si>
  <si>
    <t>A</t>
  </si>
  <si>
    <t>crit2</t>
  </si>
  <si>
    <t>A5:B6</t>
  </si>
  <si>
    <t>B</t>
  </si>
  <si>
    <t>crit3</t>
  </si>
  <si>
    <t>A9:B10</t>
  </si>
  <si>
    <t>H</t>
  </si>
  <si>
    <t>crit4</t>
  </si>
  <si>
    <t>A13:B14</t>
  </si>
  <si>
    <t>I</t>
  </si>
  <si>
    <t>crit5</t>
  </si>
  <si>
    <t>A17:B18</t>
  </si>
  <si>
    <t>crit6</t>
  </si>
  <si>
    <t>A21:B22</t>
  </si>
  <si>
    <t>crit7</t>
  </si>
  <si>
    <t>A25:B26</t>
  </si>
  <si>
    <t>crit8</t>
  </si>
  <si>
    <t>A29:H30</t>
  </si>
  <si>
    <t>Type</t>
  </si>
  <si>
    <t>&lt;&gt;Local</t>
  </si>
  <si>
    <t>&lt;&gt;Exemption</t>
  </si>
  <si>
    <t>Pin</t>
  </si>
  <si>
    <t>=</t>
  </si>
  <si>
    <t xml:space="preserve">As 'Type' contains 'Local', 'Pin of Purchaser' should contain value in following row(s) : </t>
  </si>
  <si>
    <t>Para</t>
  </si>
  <si>
    <t>&lt;&gt;</t>
  </si>
  <si>
    <t xml:space="preserve">As 'Type' contains 'Local',  'Relevant Paragraph' should be blank in following row(s) : </t>
  </si>
  <si>
    <t>Cert</t>
  </si>
  <si>
    <t xml:space="preserve">As 'Type' contains 'Local',  'Exemption Certificate Number' should be blank in following row(s) : </t>
  </si>
  <si>
    <t xml:space="preserve">As 'Type' contains 'Exemption', 'Pin of Purchaser' should be blank in following row(s) : </t>
  </si>
  <si>
    <t xml:space="preserve">As 'Type' contains 'Exemption' , 'Relevant Paragraph' should contain value in following row(s) : </t>
  </si>
  <si>
    <t xml:space="preserve">As 'Type' contains 'Exemption', 'Exemption Certificate Number' should contain value in following row(s) : </t>
  </si>
  <si>
    <t>&lt;&gt;Category A</t>
  </si>
  <si>
    <t>&lt;&gt;Category B</t>
  </si>
  <si>
    <t>&lt;&gt;Category C</t>
  </si>
  <si>
    <t>&lt;&gt;Category D</t>
  </si>
  <si>
    <t>&lt;&gt;Category E</t>
  </si>
  <si>
    <t>&lt;&gt;Category F</t>
  </si>
  <si>
    <t>&lt;&gt;Category G</t>
  </si>
  <si>
    <t xml:space="preserve">As 'Type' contains 'Exemption',  'Relevant Paragraph' should contain value 'Category A' or 'Category B' or 'Category C' or 'Category D' or 'Category E' or 'Category F' or 'Category G' in row(s) : </t>
  </si>
  <si>
    <t>Code</t>
  </si>
  <si>
    <t>Date</t>
  </si>
  <si>
    <t>Number</t>
  </si>
  <si>
    <t>Desc</t>
  </si>
  <si>
    <t>Amt</t>
  </si>
  <si>
    <t>FOR SECTION B and C</t>
  </si>
  <si>
    <t>A1:A2</t>
  </si>
  <si>
    <t>A5:A6</t>
  </si>
  <si>
    <t>G</t>
  </si>
  <si>
    <t>J</t>
  </si>
  <si>
    <t>VATAmt</t>
  </si>
  <si>
    <t>TaxValue</t>
  </si>
  <si>
    <t>RelIN</t>
  </si>
  <si>
    <t>&lt;0</t>
  </si>
  <si>
    <t xml:space="preserve">As 'Taxable value' is a negative, 'Relevant Invoice Number' should contain value in following row(s) : </t>
  </si>
  <si>
    <t>RelID</t>
  </si>
  <si>
    <t xml:space="preserve">As 'Taxable value' is a negative, 'Relevant Invoice Date' should contain value in following row(s) : </t>
  </si>
  <si>
    <t>&gt;=0</t>
  </si>
  <si>
    <t xml:space="preserve">As 'Taxable value' is a positive, 'Relevant Invoice Number' should be blank in following row(s) : </t>
  </si>
  <si>
    <t xml:space="preserve">As 'Taxable value' is a positive, 'Relevant Invoice Date' should be blank in following row(s) : </t>
  </si>
  <si>
    <t>PIN</t>
  </si>
  <si>
    <t>ETR</t>
  </si>
  <si>
    <t>ID</t>
  </si>
  <si>
    <t>IN</t>
  </si>
  <si>
    <t>DESC</t>
  </si>
  <si>
    <t>FOR SECTION F and G</t>
  </si>
  <si>
    <t>A21:A22</t>
  </si>
  <si>
    <t>K</t>
  </si>
  <si>
    <t>crit9</t>
  </si>
  <si>
    <t>A33:B34</t>
  </si>
  <si>
    <t>crit10</t>
  </si>
  <si>
    <t>A37:B38</t>
  </si>
  <si>
    <t>&lt;&gt;Import</t>
  </si>
  <si>
    <t xml:space="preserve">As 'Type' contains value 'Local', 'Pin of Supplier' should contain value in following row(s) : </t>
  </si>
  <si>
    <t>EntryNumber</t>
  </si>
  <si>
    <t xml:space="preserve">As 'Type' contains value 'Local', 'Custom entry Number' should be blank in following row(s) : </t>
  </si>
  <si>
    <t xml:space="preserve">As 'Type' contains value 'Import', 'Pin of Supplier' should be blank in following row(s) : </t>
  </si>
  <si>
    <t xml:space="preserve">As 'Type' contains value 'Import', 'Custom entry Number' should contain value in following row(s) : </t>
  </si>
  <si>
    <t>TaxAmount</t>
  </si>
  <si>
    <t>TaxableValue</t>
  </si>
  <si>
    <t>VAT Monthly Return</t>
  </si>
  <si>
    <r>
      <t xml:space="preserve">Personal Identification Number </t>
    </r>
    <r>
      <rPr>
        <sz val="12"/>
        <color indexed="10"/>
        <rFont val="Book Antiqua"/>
        <family val="1"/>
      </rPr>
      <t>*</t>
    </r>
  </si>
  <si>
    <r>
      <t xml:space="preserve">Type of Return </t>
    </r>
    <r>
      <rPr>
        <sz val="12"/>
        <color indexed="10"/>
        <rFont val="Book Antiqua"/>
        <family val="1"/>
      </rPr>
      <t>*</t>
    </r>
  </si>
  <si>
    <r>
      <t xml:space="preserve">Entity Type </t>
    </r>
    <r>
      <rPr>
        <sz val="12"/>
        <color indexed="10"/>
        <rFont val="Book Antiqua"/>
        <family val="1"/>
      </rPr>
      <t>*</t>
    </r>
  </si>
  <si>
    <r>
      <t xml:space="preserve">Return Period From </t>
    </r>
    <r>
      <rPr>
        <sz val="12"/>
        <color indexed="10"/>
        <rFont val="Book Antiqua"/>
        <family val="1"/>
      </rPr>
      <t>*</t>
    </r>
  </si>
  <si>
    <r>
      <t xml:space="preserve">Return Period To </t>
    </r>
    <r>
      <rPr>
        <sz val="12"/>
        <color indexed="10"/>
        <rFont val="Book Antiqua"/>
        <family val="1"/>
      </rPr>
      <t>*</t>
    </r>
  </si>
  <si>
    <t>Section B :  Sales and Output Tax on Sales for the Period (General Rate)</t>
  </si>
  <si>
    <t>Taxable Value (Ksh)</t>
  </si>
  <si>
    <t>RateType</t>
  </si>
  <si>
    <t>Total Sales and VAT to Customers registered for VAT (Ksh)</t>
  </si>
  <si>
    <t>Total Sales and VAT to Customers not registered for VAT (Ksh)</t>
  </si>
  <si>
    <t>Total</t>
  </si>
  <si>
    <t>Section C :  Sales and Output Tax on Sales for the Period (Other Rate)</t>
  </si>
  <si>
    <t>Section D : Sales for the Period (Zero Rated)</t>
  </si>
  <si>
    <t>Total Sales to Customers registered for VAT (Ksh)</t>
  </si>
  <si>
    <t>Total Sales to Customers not registered for VAT (Ksh)</t>
  </si>
  <si>
    <t>Total Exports to Customers registered for VAT (Ksh)</t>
  </si>
  <si>
    <t>Total Exports to Customers not registered for VAT (Ksh)</t>
  </si>
  <si>
    <t>Total (Section D1 Total + Section D2 Total)</t>
  </si>
  <si>
    <t>Summary</t>
  </si>
  <si>
    <t>Amount (Ksh)</t>
  </si>
  <si>
    <t>Section A</t>
  </si>
  <si>
    <t>Section B</t>
  </si>
  <si>
    <t>Sales Value (Ksh)</t>
  </si>
  <si>
    <t>Section F : Purchases and Input Tax for the Period  (General Rate)</t>
  </si>
  <si>
    <t>Total Purchases and VAT from Suppliers registered for VAT (Local) (Ksh)</t>
  </si>
  <si>
    <t>Total Purchases and VAT from Suppliers not registered for VAT (Import) (Ksh)</t>
  </si>
  <si>
    <t>Section G :  Purchases and Input Tax for the Period (Other Rate)</t>
  </si>
  <si>
    <t>Section H : Schedule for Purchases for the Period  (Zero Rated)</t>
  </si>
  <si>
    <t>Total Purchases from Suppliers registered for VAT (Local) (Ksh)</t>
  </si>
  <si>
    <t>Total Purchases from Suppliers not registered for VAT (Import) (Ksh)</t>
  </si>
  <si>
    <t>Schedule 8 :- VAT 32A Details of Withholding VAT</t>
  </si>
  <si>
    <t>Withholding Agent PIN</t>
  </si>
  <si>
    <t>Withholding Agent Name</t>
  </si>
  <si>
    <t>Serial Number of Certificate</t>
  </si>
  <si>
    <t>Payment Date</t>
  </si>
  <si>
    <t>Gross Amount( KSh )</t>
  </si>
  <si>
    <t>VAT 
Withheld( KSh )</t>
  </si>
  <si>
    <t>TOTAL</t>
  </si>
  <si>
    <t>Taxable Value(Ksh)</t>
  </si>
  <si>
    <t>Total Purchases from Suppliers on which VAT has not been incurred (Local) (Ksh)</t>
  </si>
  <si>
    <t>Amount of VAT Claimable (Ksh)</t>
  </si>
  <si>
    <t>Total VAT Claimable on Import of Services</t>
  </si>
  <si>
    <t>Amount of VAT Paid (Ksh)</t>
  </si>
  <si>
    <t xml:space="preserve">Total (Section K1 Total + Section K2 Total) </t>
  </si>
  <si>
    <t>Details of Sales</t>
  </si>
  <si>
    <t>Amount (Excl. VAT) (Ksh)</t>
  </si>
  <si>
    <t>Rate (%)</t>
  </si>
  <si>
    <t xml:space="preserve">Amount of Output VAT (Ksh) </t>
  </si>
  <si>
    <t>Taxable Sales (General Rate) (Total of "Taxable Value" from B_General_Rated_Sales_Dtls)</t>
  </si>
  <si>
    <t>Taxable Sales (Other Rate) (Total of "Taxable Value" from C_Other_Rated_Sales_Dtls)</t>
  </si>
  <si>
    <t>Sales (Zero Rated) (Total of "Taxable Value" from Section D1 and "Taxable Value" form Section D2)</t>
  </si>
  <si>
    <t>Sales (Exempt) (Total of "Sales Value" from E_Exempted_Sales_Dtls)</t>
  </si>
  <si>
    <t>NIL</t>
  </si>
  <si>
    <t>Total Sales (1+2+3+4)</t>
  </si>
  <si>
    <t>NA</t>
  </si>
  <si>
    <t>Total  Output VAT  (1+2+3)</t>
  </si>
  <si>
    <t>Details of Purchase</t>
  </si>
  <si>
    <t xml:space="preserve">Amount of Input VAT (Ksh) </t>
  </si>
  <si>
    <t>Taxable Purchases (General Rate) (Total of "Taxable Value" from F_General_Rated_Purchases_Dtls)</t>
  </si>
  <si>
    <t>Taxable Purchases (Other Rate) (Total of "Taxable Value" from G_Other_Rated_Purchases_Dtls)</t>
  </si>
  <si>
    <t>Purchases (Zero Rated) (Total of "Taxable Value" from H_Zero_Rated_Purchases_Dtls)</t>
  </si>
  <si>
    <t>Exempt Purchases (Total of "Taxable Value" from I_Exempted_Purchases_Dtls)</t>
  </si>
  <si>
    <t>Total Purchases (7+8+9+10)</t>
  </si>
  <si>
    <t>Total Input VAT (7+8+9)</t>
  </si>
  <si>
    <t>Description</t>
  </si>
  <si>
    <t>Output VAT (6)</t>
  </si>
  <si>
    <t>Input VAT (12)</t>
  </si>
  <si>
    <t>VAT Claimable on Services Imported into Kenya (Total of "Amount of VAT Claimable" from J_VAT_Imported_Services_Dtls)</t>
  </si>
  <si>
    <t>VAT Payable / Credit Due for the period (13-19)</t>
  </si>
  <si>
    <t>Total VAT Paid (Total of " Amount of VAT Paid" from K_VAT_Payment_Credits )</t>
  </si>
  <si>
    <t/>
  </si>
  <si>
    <t>FOR SECTION D1</t>
  </si>
  <si>
    <t>For Section D2</t>
  </si>
  <si>
    <t xml:space="preserve">Relevant Paragraph' should contain value 'Category A' or 'Category B' or 'Category C' or 'Category D' or 'Category E' or 'Category F' or 'Category G' in row(s) : </t>
  </si>
  <si>
    <t>CusomEntry</t>
  </si>
  <si>
    <t>Port</t>
  </si>
  <si>
    <t>Country</t>
  </si>
  <si>
    <t>Date of Voucher</t>
  </si>
  <si>
    <t>Amount</t>
  </si>
  <si>
    <t>A33:A34</t>
  </si>
  <si>
    <t xml:space="preserve">'Name of Purchaser' should be of length less than or equal to 50 characters in following row(s): </t>
  </si>
  <si>
    <t>A25:A26</t>
  </si>
  <si>
    <t xml:space="preserve">'Name of Purchaser should be of length less than or equal to 50 characters in following row(s): </t>
  </si>
  <si>
    <t>C</t>
  </si>
  <si>
    <t>crit11</t>
  </si>
  <si>
    <t>A41:A42</t>
  </si>
  <si>
    <t xml:space="preserve">'Name of Supplier should be of length less than or equal to 50 characters in following row(s): </t>
  </si>
  <si>
    <t xml:space="preserve">'ETR Serial Number' should be of length less than or equal to 20 chatacters in following row(s): </t>
  </si>
  <si>
    <t>E</t>
  </si>
  <si>
    <t>F</t>
  </si>
  <si>
    <t>A9:A10</t>
  </si>
  <si>
    <t>A13:A14</t>
  </si>
  <si>
    <t>A17:A18</t>
  </si>
  <si>
    <t>A29:A30</t>
  </si>
  <si>
    <t xml:space="preserve">'Exemption Certificate Number' should be of length less than or equal to 20 chatacters in following row(s): </t>
  </si>
  <si>
    <t xml:space="preserve">'Description of Goods/Services' should be of length less than or equal to 200 chatacters in following row(s): </t>
  </si>
  <si>
    <t>crit12</t>
  </si>
  <si>
    <t>crit13</t>
  </si>
  <si>
    <t>A37:A38</t>
  </si>
  <si>
    <t>A45:A46</t>
  </si>
  <si>
    <t>A49:A50</t>
  </si>
  <si>
    <t>D</t>
  </si>
  <si>
    <t xml:space="preserve">'Relevant Invoice Number' should be of length less than or equal to 20 chatacters in row(s): </t>
  </si>
  <si>
    <t xml:space="preserve">'Description of Goods/Services' should be of length less than or equal to 200 chatacters in row(s): </t>
  </si>
  <si>
    <t xml:space="preserve">'ETR Serial Number' should be of length less than or equal to 20 chatacters in row(s): </t>
  </si>
  <si>
    <t xml:space="preserve">'Name of Purchaser should be of length less than or equal to 50 characters in row(s): </t>
  </si>
  <si>
    <t xml:space="preserve">'Custom Entry Number' should be of length less than or equal to 20 chatacters in row(s): </t>
  </si>
  <si>
    <t>crit14</t>
  </si>
  <si>
    <t>crit15</t>
  </si>
  <si>
    <t>A53:A54</t>
  </si>
  <si>
    <t>A57:A58</t>
  </si>
  <si>
    <t>For section E</t>
  </si>
  <si>
    <t>SalesValue</t>
  </si>
  <si>
    <t>For section J</t>
  </si>
  <si>
    <t>PRN</t>
  </si>
  <si>
    <t>TD</t>
  </si>
  <si>
    <t>For section K1, K2</t>
  </si>
  <si>
    <t xml:space="preserve">'Payment Registration Number' should be of length less than or equal to 20 chatacters in following row(s): </t>
  </si>
  <si>
    <t>For section K3</t>
  </si>
  <si>
    <t xml:space="preserve">'Credit Adjustment Voucher Number' should be of length less than or equal to 20 chatacters in following row(s): </t>
  </si>
  <si>
    <t>CAV</t>
  </si>
  <si>
    <t xml:space="preserve">Type' should contain value 'Local' or 'Exemption' in following row(s) : </t>
  </si>
  <si>
    <t xml:space="preserve">Amount of VAT' should be blank in following row(s) : </t>
  </si>
  <si>
    <t xml:space="preserve">Taxable value' should contain value in following row(s) : </t>
  </si>
  <si>
    <t xml:space="preserve">Type' should contain value 'Local' or 'Import' in following row(s) : </t>
  </si>
  <si>
    <t xml:space="preserve">'Amount of VAT Claimable (KSH)' should be positive number in following row(s): </t>
  </si>
  <si>
    <t>Section K3 : Credit Adjustment Voucher / Inventory Approval Order</t>
  </si>
  <si>
    <t>Credit Adjustment Voucher /Inventory Approval Order Number</t>
  </si>
  <si>
    <t>Please enter numeric value.Only Special characters like (-) is allowed.</t>
  </si>
  <si>
    <t>Please Enter Data upto 10 Length only.</t>
  </si>
  <si>
    <t>Please Enter Numeric Data Only.</t>
  </si>
  <si>
    <t>Please Enter Data upto 20 Length only.</t>
  </si>
  <si>
    <t>Please Enter Data upto 15 Length only.</t>
  </si>
  <si>
    <t>Credit Adjustment Voucher / Inventory Approval Order Number</t>
  </si>
  <si>
    <t>isMandatory(Sch10.VATCrAdjVoucherDtlsList,"Y","A")</t>
  </si>
  <si>
    <t>isMandatory(Sch10.VATCrAdjVoucherDtlsList,"Y","B")</t>
  </si>
  <si>
    <t>isMandatory(Sch10.VATCrAdjVoucherDtlsList,"Y","C")</t>
  </si>
  <si>
    <t>Credit Adjustment Voucher / Inventory Approval Order Number is Mandatory field.</t>
  </si>
  <si>
    <t>Date of Voucher is Mandatory field.</t>
  </si>
  <si>
    <t>Amount is Mandatory field.</t>
  </si>
  <si>
    <t>validatePRNNumeric(Sch10.VATCrAdjVoucherDtlsList,"A")</t>
  </si>
  <si>
    <t>validatePRNAllZero(Sch10.VATCrAdjVoucherDtlsList,"A")</t>
  </si>
  <si>
    <t>validateLength(Sch10.VATCrAdjVoucherDtlsList,10,"B")</t>
  </si>
  <si>
    <t>validateCurrencyFormat(Sch10.VATCrAdjVoucherDtlsList,"C")</t>
  </si>
  <si>
    <t>validateBfrDate(Sch10.VATCrAdjVoucherDtlsList,"B")</t>
  </si>
  <si>
    <t>validateLength(Sch10.VATCrAdjVoucherDtlsList,15,"C")</t>
  </si>
  <si>
    <t>validatePrnAmount(Sch10.VATCrAdjVoucherDtlsList,"C")</t>
  </si>
  <si>
    <t>All the digits in the CAV/Inventory Approval Order Number cannot be '0'. Please enter Value in proper format.</t>
  </si>
  <si>
    <t>Date of Voucher cannot be a future date.</t>
  </si>
  <si>
    <t>Total Credit Adjustment / Inventory Approval Order (Total of "Credit Adjustment Voucher / Inventory Approval Order Amount" from K_VAT_Payment_Credits )</t>
  </si>
  <si>
    <t>PIN of Withholder</t>
  </si>
  <si>
    <t>Name of Withholder</t>
  </si>
  <si>
    <t>Withholding Certificate Number</t>
  </si>
  <si>
    <t>Date of Certificate</t>
  </si>
  <si>
    <t>Section M : Sales (Goods and Services)</t>
  </si>
  <si>
    <t>Section N : Purchases (Goods and Services)</t>
  </si>
  <si>
    <t>Certi</t>
  </si>
  <si>
    <t xml:space="preserve">'Name of Withholder' should be of length less than or equal to 50 characters in following row(s): </t>
  </si>
  <si>
    <t xml:space="preserve">'Withholding Certificate Number' should be of length less than or equal to 20 chatacters in following row(s): </t>
  </si>
  <si>
    <t>&lt;&gt;A??????????</t>
  </si>
  <si>
    <t>&lt;&gt;P??????????</t>
  </si>
  <si>
    <t>'Pin of Withholder' contains invalid value in following row(s):</t>
  </si>
  <si>
    <t>For section L</t>
  </si>
  <si>
    <t>'Date of Withholding Certificate' should contain value in following row(s):</t>
  </si>
  <si>
    <t>'Amount of VAT Withheld' should contain value in following row(s):</t>
  </si>
  <si>
    <t>Certi001</t>
  </si>
  <si>
    <t>11/10/2010</t>
  </si>
  <si>
    <t>Amount of VAT _x000D_
Withheld (Ksh)</t>
  </si>
  <si>
    <t xml:space="preserve">  in proper format(dd/mm/yyyy).</t>
  </si>
  <si>
    <t>Please enter numeric value Only.</t>
  </si>
  <si>
    <t>Please enter alphanumeric value. Only Special characters like (Space , - . / : \ ' &amp; ( ) { } ! ` | # ; $) are allowed.</t>
  </si>
  <si>
    <t xml:space="preserve">Please enter alphabetic value Only. </t>
  </si>
  <si>
    <t xml:space="preserve"> is mandatory field.</t>
  </si>
  <si>
    <t xml:space="preserve"> can not be same as  Taxpayer's PIN.</t>
  </si>
  <si>
    <t xml:space="preserve"> in proper format.</t>
  </si>
  <si>
    <t>Please enter Date between Return Period specified and in dd/mm/yyyy proper format.</t>
  </si>
  <si>
    <t>Please enter alphanumeric value. Special characters are not allowed.</t>
  </si>
  <si>
    <t>Section O : Calculation of VAT Due</t>
  </si>
  <si>
    <t>Total VAT Payable (20-21-22+23)</t>
  </si>
  <si>
    <t>Section L : Details of Withholding VAT Certificate</t>
  </si>
  <si>
    <t>Total Withholding VAT Credit (Total of "Amount of VAT Withheld" from L_WHT_Credits)</t>
  </si>
  <si>
    <t>M_Sales_N_Purchases</t>
  </si>
  <si>
    <t xml:space="preserve">O_VAT_Due </t>
  </si>
  <si>
    <t>Genrate uploadeble as XML?</t>
  </si>
  <si>
    <t>e3b0c44298fc1c149afbf4c8996fb92427ae41e4649b934ca495991b7852b855</t>
  </si>
  <si>
    <t>ReturnTypeSorted</t>
  </si>
  <si>
    <t>ReturnTypeCode</t>
  </si>
  <si>
    <t>EntityTypeSorted</t>
  </si>
  <si>
    <t>EntityTypeCode</t>
  </si>
  <si>
    <t>It has been detected that Macros are not enabled/Sheet is opened in Protected View in your System. Please follow below instructions to proceed.</t>
  </si>
  <si>
    <t>Help on Enable Macro:</t>
  </si>
  <si>
    <r>
      <t xml:space="preserve">Click the </t>
    </r>
    <r>
      <rPr>
        <b/>
        <sz val="12"/>
        <rFont val="Book Antiqua"/>
        <family val="1"/>
      </rPr>
      <t>File Menu (Office BackStage)</t>
    </r>
    <r>
      <rPr>
        <sz val="12"/>
        <rFont val="Book Antiqua"/>
        <family val="1"/>
      </rPr>
      <t>, and then select Options from the left sidebar.</t>
    </r>
  </si>
  <si>
    <r>
      <t xml:space="preserve">Click the </t>
    </r>
    <r>
      <rPr>
        <b/>
        <sz val="12"/>
        <color indexed="63"/>
        <rFont val="Book Antiqua"/>
        <family val="1"/>
      </rPr>
      <t>Microsoft Office Button</t>
    </r>
    <r>
      <rPr>
        <b/>
        <sz val="9.1"/>
        <color indexed="63"/>
        <rFont val="Arial"/>
        <family val="2"/>
      </rPr>
      <t xml:space="preserve">                </t>
    </r>
    <r>
      <rPr>
        <b/>
        <sz val="12"/>
        <color indexed="63"/>
        <rFont val="Book Antiqua"/>
        <family val="1"/>
      </rPr>
      <t xml:space="preserve"> , </t>
    </r>
    <r>
      <rPr>
        <sz val="12"/>
        <color indexed="63"/>
        <rFont val="Book Antiqua"/>
        <family val="1"/>
      </rPr>
      <t>and then click</t>
    </r>
    <r>
      <rPr>
        <b/>
        <sz val="12"/>
        <color indexed="63"/>
        <rFont val="Book Antiqua"/>
        <family val="1"/>
      </rPr>
      <t xml:space="preserve"> Excel Options.</t>
    </r>
  </si>
  <si>
    <t>visibleSheetsArr (List of Sheets which should be visible when macros are enabled)</t>
  </si>
  <si>
    <t>GoodsAndServices</t>
  </si>
  <si>
    <t>GoodsAndServicesCode</t>
  </si>
  <si>
    <t>Goods</t>
  </si>
  <si>
    <t>GOODS</t>
  </si>
  <si>
    <t>Services</t>
  </si>
  <si>
    <t>SERVICES</t>
  </si>
  <si>
    <t>Type of Exports</t>
  </si>
  <si>
    <t>isMandatory(Sch3.ZeroRateExportList,"Y","L")</t>
  </si>
  <si>
    <t>validateAlphaNumericWithSpace(Sch3.ZeroRateExportList,"G")</t>
  </si>
  <si>
    <t>validateAlphaNumeric(Sch3.ZeroRateExportList,"H")</t>
  </si>
  <si>
    <t>validateAlphaNumericWithSpaceDot(Sch3.ZeroRateExportList,"J")</t>
  </si>
  <si>
    <t>validateCurrencyFormat(Sch3.ZeroRateExportList,"L")</t>
  </si>
  <si>
    <t>validateLength(Sch3.ZeroRateExportList,200,"G")</t>
  </si>
  <si>
    <t>validateLength(Sch3.ZeroRateExportList,20,"J")</t>
  </si>
  <si>
    <t>validateLength(Sch3.ZeroRateExportList,15,"L")</t>
  </si>
  <si>
    <t>Section G : Purchases and Input Tax (Other Rate)</t>
  </si>
  <si>
    <t>Type of Imports</t>
  </si>
  <si>
    <t>isMandatory(Sch7.InputTaxPurchDtlsExemptList,"Y","I")</t>
  </si>
  <si>
    <t>validateAlphaNumericWithSpace(Sch7.InputTaxPurchDtlsExemptList,"G")</t>
  </si>
  <si>
    <t>validateAlphaNumeric(Sch7.InputTaxPurchDtlsExemptList,"H")</t>
  </si>
  <si>
    <t>validateCurrencyFormat(Sch7.InputTaxPurchDtlsExemptList,"I")</t>
  </si>
  <si>
    <t>validateLength(Sch7.InputTaxPurchDtlsExemptList,200,"G")</t>
  </si>
  <si>
    <t>validateLength(Sch7.InputTaxPurchDtlsExemptList,20,"H")</t>
  </si>
  <si>
    <t>validateLength(Sch7.InputTaxPurchDtlsExemptList,15,"I")</t>
  </si>
  <si>
    <t>SECTION I</t>
  </si>
  <si>
    <t>SECTION H</t>
  </si>
  <si>
    <t xml:space="preserve">As 'Type' contains value 'Import' and 'Type of Import' contain 'Goods', 'Custom entry Number' should contain value in following row(s) : </t>
  </si>
  <si>
    <t>&lt;&gt;Goods</t>
  </si>
  <si>
    <t>&lt;&gt;Services</t>
  </si>
  <si>
    <t xml:space="preserve">Type' should contain value 'Goods' or 'Services' in following row(s) : </t>
  </si>
  <si>
    <t>A1:E2</t>
  </si>
  <si>
    <t>A29:B30</t>
  </si>
  <si>
    <t>A41:B42</t>
  </si>
  <si>
    <t>A45:B46</t>
  </si>
  <si>
    <t>Type of Export' should contain value 'Goods' or 'Services'</t>
  </si>
  <si>
    <t xml:space="preserve">As 'Type of Exports' contains value 'Services', 'Custom entry Number' should be blank in following row(s) : </t>
  </si>
  <si>
    <t xml:space="preserve">As 'Type of Exports' contains value 'Services', 'Destination Country' should be blank in following row(s) : </t>
  </si>
  <si>
    <t xml:space="preserve">As 'Type of Exports' contains value 'Services', 'Port of Exit' should be blank in following row(s) : </t>
  </si>
  <si>
    <t xml:space="preserve">As 'Type of Exports' contains value 'Goods', 'Custom entry Number' should contain values in following row(s) : </t>
  </si>
  <si>
    <t xml:space="preserve">As 'Type of Exports' contains value 'Goods', 'Destination Country' should contain values in following row(s) : </t>
  </si>
  <si>
    <t xml:space="preserve">As 'Type of Exports' contains value 'Goods', 'Port of Exit' should contain values in following row(s) : </t>
  </si>
  <si>
    <t xml:space="preserve">As 'Type' contains value 'Local' and 'Type of Import' should be blank in following row(s) : </t>
  </si>
  <si>
    <t xml:space="preserve">As 'Type' contains value 'Local' and 'Custom entry Number' should be blank in following row(s) : </t>
  </si>
  <si>
    <t xml:space="preserve">As 'Type' contains value 'Import', Type of Import' should contain value in following row(s) : </t>
  </si>
  <si>
    <t xml:space="preserve">As 'Type' contains value 'Import' and 'Type of Import' contain 'Services', 'Custom entry Number' should blank in following row(s) : </t>
  </si>
  <si>
    <t>A25:C26</t>
  </si>
  <si>
    <t>A29:C30</t>
  </si>
  <si>
    <t>A49:C50</t>
  </si>
  <si>
    <t>Less : Non - Deductible Input VAT (17 - (((1+2+3)/5)*17))</t>
  </si>
  <si>
    <t>Deductible Input VAT (14+15 - 16 - 18)</t>
  </si>
  <si>
    <t>O_VAT_Due</t>
  </si>
  <si>
    <t>isMandatory(TaxDue.VATWhtTO,"Y")</t>
  </si>
  <si>
    <t>validateCurrencyFormat(TaxDue.VATWhtTO)</t>
  </si>
  <si>
    <t>Total Debit Adjustment Voucher</t>
  </si>
  <si>
    <t>isMandatory(TaxDue.DbAdjVoucherDtlsTO,"Y")</t>
  </si>
  <si>
    <t>Net VAT Payable / Credit Carried Forward  (24-25-26+27)</t>
  </si>
  <si>
    <t>Amount of VAT (Ksh)
(Taxable Value * 8%)</t>
  </si>
  <si>
    <t xml:space="preserve">Amount of VAT (Ksh)
(Taxable Value * 8%) </t>
  </si>
  <si>
    <t>checkSingleQuote(Sch5.InputTaxPurchDtlsGRList,"E")</t>
  </si>
  <si>
    <t>checkSingleQuote(Sch1.GeneralRateSalesDtlsList,"E")</t>
  </si>
  <si>
    <t>Single Quote is not allowed at the beginning of the Invoice Number.</t>
  </si>
  <si>
    <t xml:space="preserve">'Invoice Number' should be of length less than or equal to 40 chatacters in following row(s): </t>
  </si>
  <si>
    <t xml:space="preserve">'Invoice Number' should be of length less than or equal to 40 chatacters in row(s): </t>
  </si>
  <si>
    <t xml:space="preserve">'Relevant Invoice Number' should be of length less than or equal to 40 chatacters in row(s): </t>
  </si>
  <si>
    <t>validateLength(Sch1.GeneralRateSalesDtlsList,40,"E")</t>
  </si>
  <si>
    <t>validateLength(Sch2.OtherRateSalesDtlsList,40,"E")</t>
  </si>
  <si>
    <t>validateLength(Sch3.ZeroRateSalesDtlsList,40,"F")</t>
  </si>
  <si>
    <t>validateLength(Sch3.ZeroRateExportList,40,"E")</t>
  </si>
  <si>
    <t>validateLength(Sch4.ExemptSalesDtlsList,40,"E")</t>
  </si>
  <si>
    <t>validateLength(Sch5.InputTaxPurchDtlsGRList,40,"E")</t>
  </si>
  <si>
    <t>validateLength(Sch6.InputTaxPurchDtlsORList,40,"E")</t>
  </si>
  <si>
    <t>validateLength(Sch7.InputTaxPurchDtlsExemptList,40,"E")</t>
  </si>
  <si>
    <t>validateLength(Sch8.InputTaxPurchDtlsExemptList,40,"E")</t>
  </si>
  <si>
    <t>validateLength(Sch10.ClaimableServiceImportedList,40,"E")</t>
  </si>
  <si>
    <t>validateLength(Sch6.InputTaxPurchDtlsORList,40,"J")</t>
  </si>
  <si>
    <t>validateLength(Sch5.InputTaxPurchDtlsGRList,40,"J")</t>
  </si>
  <si>
    <t>validateLength(Sch2.OtherRateSalesDtlsList,40,"I")</t>
  </si>
  <si>
    <t>validateLength(Sch1.GeneralRateSalesDtlsList,40,"I")</t>
  </si>
  <si>
    <t>isMandatory(TaxDue.CrAdjVoucherDtlsTO,"Y")</t>
  </si>
  <si>
    <t>Amount of VAT (Ksh)
(Taxable Value*VAT Rate%)</t>
  </si>
  <si>
    <t>EXCEL 1997-2003</t>
  </si>
  <si>
    <t>XLS</t>
  </si>
  <si>
    <t>16/14</t>
  </si>
  <si>
    <t>validateDateForRelInvoiceDate(Sch1.GeneralRateSalesDtlsList,"J")</t>
  </si>
  <si>
    <t>validateDateForRelInvoiceDate(Sch2.OtherRateSalesDtlsList,"J")</t>
  </si>
  <si>
    <t>validateDateForRelInvoiceDate(Sch6.InputTaxPurchDtlsORList,"K")</t>
  </si>
  <si>
    <t>validateDateForRelInvoiceDate(Sch5.InputTaxPurchDtlsGRList,"K")</t>
  </si>
  <si>
    <t>Relevant Invoice Date cannot be before 12 months from the Return Period and must be on or before  Return Period.</t>
  </si>
  <si>
    <t>Are you a non-resident with no fixed place of business in Kenya?</t>
  </si>
  <si>
    <t>6c35c1142402e5d0ce91c01bbdef8a9dc5a2f2346fc91ab0ed0e518dbbd46331</t>
  </si>
  <si>
    <t>Digital Supply</t>
  </si>
  <si>
    <t>DST</t>
  </si>
  <si>
    <t>TypesOfPurchasesJul2021</t>
  </si>
  <si>
    <t>TypesOfPurchasesCodeJul2021</t>
  </si>
  <si>
    <t>&lt;&gt;Digital Supply</t>
  </si>
  <si>
    <t>A1:C2</t>
  </si>
  <si>
    <t>Version 15.0.9</t>
  </si>
  <si>
    <t>ReadMe:Errors:Macros_Disabled:A_Basic_Info:B_General_Rated_Sales_Dtls:C_Other_Rated_Sales_Dtls:D_Zero_Rated_Sales_Dtls:E_Exempted_Sales_Dtls:F_General_Rated_Purchases_Dtls:G_Other_Rated_Purchases_Dtls:H_Zero_Rated_Purchases_Dtls:I_Exempted_Purchases_Dtls:J_VAT_Imported_Services_Dtls:K_VAT_Payment_Credits:L_WHT_Credits:M_Sales_N_Purchases:O_VAT_D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</si>
</sst>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9" x14ac:knownFonts="1">
    <font>
      <sz val="11"/>
      <color indexed="8"/>
      <name val="Calibri"/>
      <family val="2"/>
    </font>
    <font>
      <sz val="10"/>
      <name val="Arial"/>
      <family val="2"/>
    </font>
    <font>
      <sz val="11"/>
      <name val="Book Antiqua"/>
      <family val="1"/>
    </font>
    <font>
      <b/>
      <sz val="12"/>
      <color indexed="9"/>
      <name val="Book Antiqua"/>
      <family val="1"/>
    </font>
    <font>
      <sz val="12"/>
      <color indexed="9"/>
      <name val="Book Antiqua"/>
      <family val="1"/>
    </font>
    <font>
      <sz val="12"/>
      <name val="Book Antiqua"/>
      <family val="1"/>
    </font>
    <font>
      <b/>
      <u/>
      <sz val="12"/>
      <name val="Book Antiqua"/>
      <family val="1"/>
    </font>
    <font>
      <b/>
      <sz val="12"/>
      <color indexed="63"/>
      <name val="Book Antiqua"/>
      <family val="1"/>
    </font>
    <font>
      <sz val="12"/>
      <color indexed="63"/>
      <name val="Book Antiqua"/>
      <family val="1"/>
    </font>
    <font>
      <b/>
      <sz val="12"/>
      <name val="Book Antiqua"/>
      <family val="1"/>
    </font>
    <font>
      <b/>
      <sz val="9.1"/>
      <name val="Book Antiqua"/>
      <family val="1"/>
    </font>
    <font>
      <b/>
      <i/>
      <sz val="12"/>
      <name val="Book Antiqua"/>
      <family val="1"/>
    </font>
    <font>
      <sz val="12"/>
      <name val="Calibri"/>
      <family val="2"/>
    </font>
    <font>
      <u/>
      <sz val="11"/>
      <color indexed="12"/>
      <name val="Calibri"/>
      <family val="2"/>
    </font>
    <font>
      <b/>
      <sz val="11"/>
      <color indexed="8"/>
      <name val="Calibri"/>
      <family val="2"/>
    </font>
    <font>
      <b/>
      <sz val="11"/>
      <name val="Book Antiqua"/>
      <family val="1"/>
    </font>
    <font>
      <sz val="12"/>
      <color indexed="8"/>
      <name val="Book Antiqua"/>
      <family val="1"/>
    </font>
    <font>
      <b/>
      <sz val="12"/>
      <color indexed="8"/>
      <name val="Book Antiqua"/>
      <family val="1"/>
    </font>
    <font>
      <sz val="12"/>
      <color indexed="55"/>
      <name val="Book Antiqua"/>
      <family val="1"/>
    </font>
    <font>
      <b/>
      <sz val="14"/>
      <color indexed="9"/>
      <name val="Book Antiqua"/>
      <family val="1"/>
    </font>
    <font>
      <sz val="12"/>
      <color indexed="10"/>
      <name val="Book Antiqua"/>
      <family val="1"/>
    </font>
    <font>
      <sz val="12"/>
      <color indexed="22"/>
      <name val="Book Antiqua"/>
      <family val="1"/>
    </font>
    <font>
      <b/>
      <sz val="12"/>
      <color indexed="22"/>
      <name val="Book Antiqua"/>
      <family val="1"/>
    </font>
    <font>
      <sz val="11"/>
      <color indexed="8"/>
      <name val="Book Antiqua"/>
      <family val="1"/>
    </font>
    <font>
      <b/>
      <sz val="11"/>
      <color indexed="8"/>
      <name val="Book Antiqua"/>
      <family val="1"/>
    </font>
    <font>
      <sz val="11"/>
      <color indexed="22"/>
      <name val="Calibri"/>
      <family val="2"/>
    </font>
    <font>
      <sz val="14"/>
      <color indexed="8"/>
      <name val="Book Antiqua"/>
      <family val="1"/>
    </font>
    <font>
      <sz val="11"/>
      <color indexed="8"/>
      <name val="Calibri"/>
      <family val="2"/>
    </font>
    <font>
      <sz val="12"/>
      <color indexed="8"/>
      <name val="Calibri"/>
      <family val="2"/>
    </font>
    <font>
      <u/>
      <sz val="12"/>
      <color indexed="12"/>
      <name val="Calibri"/>
      <family val="2"/>
    </font>
    <font>
      <b/>
      <sz val="9.1"/>
      <color indexed="63"/>
      <name val="Arial"/>
      <family val="2"/>
    </font>
    <font>
      <sz val="11"/>
      <color rgb="FFD7D7D7"/>
      <name val="Calibri"/>
      <family val="2"/>
    </font>
    <font>
      <b/>
      <sz val="12"/>
      <color theme="1"/>
      <name val="Book Antiqua"/>
      <family val="1"/>
    </font>
    <font>
      <sz val="11"/>
      <color rgb="FFFF0000"/>
      <name val="Calibri"/>
      <family val="2"/>
    </font>
    <font>
      <sz val="12"/>
      <color rgb="FFD7D7D7"/>
      <name val="Book Antiqua"/>
      <family val="1"/>
    </font>
    <font>
      <b/>
      <sz val="12"/>
      <color theme="0"/>
      <name val="Book Antiqua"/>
      <family val="1"/>
    </font>
    <font>
      <sz val="12"/>
      <color theme="1"/>
      <name val="Book Antiqua"/>
      <family val="1"/>
    </font>
    <font>
      <sz val="12"/>
      <color theme="0" tint="-0.249977111117893"/>
      <name val="Book Antiqua"/>
      <family val="1"/>
    </font>
    <font>
      <sz val="11"/>
      <color rgb="FFD7D7D7"/>
      <name val="Book Antiqua"/>
      <family val="1"/>
    </font>
    <font>
      <sz val="12"/>
      <color rgb="FFD7D7D7"/>
      <name val="Calibri"/>
      <family val="2"/>
    </font>
    <font>
      <sz val="12"/>
      <color theme="0" tint="-0.249977111117893"/>
      <name val="Calibri"/>
      <family val="2"/>
    </font>
    <font>
      <sz val="12"/>
      <color rgb="FFFF0000"/>
      <name val="Calibri"/>
      <family val="2"/>
    </font>
    <font>
      <b/>
      <sz val="12"/>
      <color rgb="FFFF0000"/>
      <name val="Book Antiqua"/>
      <family val="1"/>
    </font>
    <font>
      <sz val="12"/>
      <color theme="0" tint="-0.14999847407452621"/>
      <name val="Calibri"/>
      <family val="2"/>
    </font>
    <font>
      <sz val="12"/>
      <color rgb="FFFF0000"/>
      <name val="Book Antiqua"/>
      <family val="1"/>
    </font>
    <font>
      <b/>
      <sz val="16"/>
      <color rgb="FFFF0000"/>
      <name val="Calibri"/>
      <family val="2"/>
    </font>
    <font>
      <b/>
      <sz val="14"/>
      <color theme="0"/>
      <name val="Book Antiqua"/>
      <family val="1"/>
    </font>
    <font>
      <b/>
      <sz val="11"/>
      <color rgb="FF000000"/>
      <name val="Calibri"/>
      <family val="2"/>
    </font>
    <font>
      <sz val="12"/>
      <color theme="0" tint="-0.14999847407452621"/>
      <name val="Book Antiqua"/>
      <family val="1"/>
    </font>
  </fonts>
  <fills count="27">
    <fill>
      <patternFill patternType="none"/>
    </fill>
    <fill>
      <patternFill patternType="gray125"/>
    </fill>
    <fill>
      <patternFill patternType="solid">
        <fgColor indexed="63"/>
        <bgColor indexed="59"/>
      </patternFill>
    </fill>
    <fill>
      <patternFill patternType="solid">
        <fgColor indexed="9"/>
        <bgColor indexed="26"/>
      </patternFill>
    </fill>
    <fill>
      <patternFill patternType="solid">
        <fgColor indexed="55"/>
        <bgColor indexed="23"/>
      </patternFill>
    </fill>
    <fill>
      <patternFill patternType="solid">
        <fgColor indexed="22"/>
        <bgColor indexed="31"/>
      </patternFill>
    </fill>
    <fill>
      <patternFill patternType="solid">
        <fgColor indexed="10"/>
        <bgColor indexed="60"/>
      </patternFill>
    </fill>
    <fill>
      <patternFill patternType="solid">
        <fgColor indexed="44"/>
        <bgColor indexed="31"/>
      </patternFill>
    </fill>
    <fill>
      <patternFill patternType="solid">
        <fgColor indexed="27"/>
        <bgColor indexed="41"/>
      </patternFill>
    </fill>
    <fill>
      <patternFill patternType="solid">
        <fgColor indexed="56"/>
        <bgColor indexed="62"/>
      </patternFill>
    </fill>
    <fill>
      <patternFill patternType="solid">
        <fgColor rgb="FFEEEEEE"/>
        <bgColor indexed="64"/>
      </patternFill>
    </fill>
    <fill>
      <patternFill patternType="solid">
        <fgColor rgb="FFFFFFFF"/>
        <bgColor indexed="64"/>
      </patternFill>
    </fill>
    <fill>
      <patternFill patternType="solid">
        <fgColor rgb="FF929292"/>
        <bgColor indexed="64"/>
      </patternFill>
    </fill>
    <fill>
      <patternFill patternType="solid">
        <fgColor rgb="FFD7D7D7"/>
        <bgColor indexed="64"/>
      </patternFill>
    </fill>
    <fill>
      <patternFill patternType="solid">
        <fgColor rgb="FFE4E4E4"/>
        <bgColor indexed="64"/>
      </patternFill>
    </fill>
    <fill>
      <patternFill patternType="solid">
        <fgColor theme="0"/>
        <bgColor indexed="41"/>
      </patternFill>
    </fill>
    <fill>
      <patternFill patternType="solid">
        <fgColor rgb="FF929292"/>
        <bgColor indexed="31"/>
      </patternFill>
    </fill>
    <fill>
      <patternFill patternType="solid">
        <fgColor rgb="FF252525"/>
        <bgColor indexed="64"/>
      </patternFill>
    </fill>
    <fill>
      <patternFill patternType="solid">
        <fgColor rgb="FF252525"/>
        <bgColor indexed="31"/>
      </patternFill>
    </fill>
    <fill>
      <patternFill patternType="solid">
        <fgColor theme="0"/>
        <bgColor indexed="31"/>
      </patternFill>
    </fill>
    <fill>
      <patternFill patternType="solid">
        <fgColor rgb="FF929292"/>
        <bgColor indexed="41"/>
      </patternFill>
    </fill>
    <fill>
      <patternFill patternType="solid">
        <fgColor rgb="FFD7D7D7"/>
        <bgColor indexed="23"/>
      </patternFill>
    </fill>
    <fill>
      <patternFill patternType="solid">
        <fgColor rgb="FFD7D7D7"/>
        <bgColor indexed="31"/>
      </patternFill>
    </fill>
    <fill>
      <patternFill patternType="solid">
        <fgColor rgb="FFE4E4E4"/>
        <bgColor indexed="31"/>
      </patternFill>
    </fill>
    <fill>
      <patternFill patternType="solid">
        <fgColor theme="0" tint="-0.249977111117893"/>
        <bgColor indexed="31"/>
      </patternFill>
    </fill>
    <fill>
      <patternFill patternType="solid">
        <fgColor rgb="FFFF3F3E"/>
        <bgColor indexed="64"/>
      </patternFill>
    </fill>
    <fill>
      <patternFill patternType="solid">
        <fgColor rgb="FFFF3F3E"/>
        <bgColor indexed="62"/>
      </patternFill>
    </fill>
  </fills>
  <borders count="47">
    <border>
      <left/>
      <right/>
      <top/>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top/>
      <bottom/>
      <diagonal/>
    </border>
    <border>
      <left/>
      <right style="thin">
        <color indexed="8"/>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diagonal/>
    </border>
    <border>
      <left style="thin">
        <color indexed="8"/>
      </left>
      <right style="thin">
        <color indexed="8"/>
      </right>
      <top style="thin">
        <color indexed="8"/>
      </top>
      <bottom/>
      <diagonal/>
    </border>
    <border>
      <left/>
      <right style="thin">
        <color indexed="8"/>
      </right>
      <top/>
      <bottom style="thin">
        <color indexed="8"/>
      </bottom>
      <diagonal/>
    </border>
    <border>
      <left style="thin">
        <color indexed="8"/>
      </left>
      <right style="thin">
        <color indexed="8"/>
      </right>
      <top/>
      <bottom style="thin">
        <color indexed="8"/>
      </bottom>
      <diagonal/>
    </border>
    <border>
      <left style="thin">
        <color indexed="8"/>
      </left>
      <right/>
      <top style="thin">
        <color indexed="8"/>
      </top>
      <bottom/>
      <diagonal/>
    </border>
    <border>
      <left/>
      <right/>
      <top style="thin">
        <color indexed="8"/>
      </top>
      <bottom/>
      <diagonal/>
    </border>
    <border>
      <left/>
      <right/>
      <top/>
      <bottom style="thin">
        <color indexed="8"/>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style="thin">
        <color indexed="8"/>
      </right>
      <top/>
      <bottom style="thin">
        <color indexed="64"/>
      </bottom>
      <diagonal/>
    </border>
    <border>
      <left style="thin">
        <color indexed="8"/>
      </left>
      <right style="thin">
        <color indexed="8"/>
      </right>
      <top style="thin">
        <color indexed="8"/>
      </top>
      <bottom style="thin">
        <color indexed="64"/>
      </bottom>
      <diagonal/>
    </border>
    <border>
      <left/>
      <right style="thin">
        <color indexed="8"/>
      </right>
      <top style="thin">
        <color indexed="8"/>
      </top>
      <bottom style="thin">
        <color indexed="64"/>
      </bottom>
      <diagonal/>
    </border>
    <border>
      <left style="thin">
        <color indexed="8"/>
      </left>
      <right style="thin">
        <color indexed="8"/>
      </right>
      <top/>
      <bottom/>
      <diagonal/>
    </border>
    <border>
      <left style="thin">
        <color indexed="8"/>
      </left>
      <right/>
      <top/>
      <bottom style="thin">
        <color indexed="8"/>
      </bottom>
      <diagonal/>
    </border>
    <border>
      <left style="thin">
        <color indexed="9"/>
      </left>
      <right style="thin">
        <color indexed="9"/>
      </right>
      <top style="thin">
        <color indexed="9"/>
      </top>
      <bottom style="thin">
        <color indexed="9"/>
      </bottom>
      <diagonal/>
    </border>
    <border>
      <left style="thin">
        <color indexed="9"/>
      </left>
      <right style="thin">
        <color indexed="9"/>
      </right>
      <top/>
      <bottom style="thin">
        <color indexed="9"/>
      </bottom>
      <diagonal/>
    </border>
    <border>
      <left style="medium">
        <color indexed="8"/>
      </left>
      <right style="thin">
        <color indexed="8"/>
      </right>
      <top style="thin">
        <color indexed="8"/>
      </top>
      <bottom/>
      <diagonal/>
    </border>
    <border>
      <left style="thin">
        <color indexed="64"/>
      </left>
      <right style="thin">
        <color indexed="64"/>
      </right>
      <top style="thin">
        <color theme="0"/>
      </top>
      <bottom style="thin">
        <color theme="0"/>
      </bottom>
      <diagonal/>
    </border>
    <border>
      <left style="thin">
        <color indexed="64"/>
      </left>
      <right style="thin">
        <color indexed="64"/>
      </right>
      <top style="thin">
        <color theme="0"/>
      </top>
      <bottom/>
      <diagonal/>
    </border>
    <border>
      <left style="thin">
        <color theme="0"/>
      </left>
      <right style="thin">
        <color theme="0"/>
      </right>
      <top style="thin">
        <color theme="1"/>
      </top>
      <bottom style="thin">
        <color theme="0"/>
      </bottom>
      <diagonal/>
    </border>
    <border>
      <left style="thin">
        <color indexed="9"/>
      </left>
      <right/>
      <top/>
      <bottom style="thin">
        <color theme="0"/>
      </bottom>
      <diagonal/>
    </border>
    <border>
      <left/>
      <right/>
      <top/>
      <bottom style="thin">
        <color theme="0"/>
      </bottom>
      <diagonal/>
    </border>
    <border>
      <left style="thin">
        <color indexed="9"/>
      </left>
      <right/>
      <top style="thin">
        <color theme="0"/>
      </top>
      <bottom style="thin">
        <color theme="0"/>
      </bottom>
      <diagonal/>
    </border>
    <border>
      <left/>
      <right/>
      <top style="thin">
        <color theme="0"/>
      </top>
      <bottom style="thin">
        <color theme="0"/>
      </bottom>
      <diagonal/>
    </border>
    <border>
      <left style="thin">
        <color theme="0"/>
      </left>
      <right style="thin">
        <color theme="0"/>
      </right>
      <top style="thin">
        <color theme="0"/>
      </top>
      <bottom style="thin">
        <color theme="0"/>
      </bottom>
      <diagonal/>
    </border>
    <border>
      <left style="thin">
        <color indexed="64"/>
      </left>
      <right style="thin">
        <color indexed="64"/>
      </right>
      <top style="thin">
        <color theme="0"/>
      </top>
      <bottom style="thin">
        <color indexed="64"/>
      </bottom>
      <diagonal/>
    </border>
    <border>
      <left style="thin">
        <color indexed="64"/>
      </left>
      <right style="thin">
        <color theme="0"/>
      </right>
      <top style="thin">
        <color theme="0"/>
      </top>
      <bottom style="thin">
        <color indexed="64"/>
      </bottom>
      <diagonal/>
    </border>
  </borders>
  <cellStyleXfs count="43">
    <xf numFmtId="0" fontId="0" fillId="0" borderId="0"/>
    <xf numFmtId="0" fontId="29" fillId="10" borderId="1">
      <alignment horizontal="left" wrapText="1"/>
    </xf>
    <xf numFmtId="0" fontId="13" fillId="0" borderId="0" applyNumberFormat="0" applyFill="0" applyBorder="0" applyAlignment="0" applyProtection="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1" fillId="0" borderId="0"/>
    <xf numFmtId="0" fontId="27" fillId="0" borderId="0"/>
    <xf numFmtId="0" fontId="1" fillId="0" borderId="0"/>
    <xf numFmtId="0" fontId="1" fillId="0" borderId="0"/>
    <xf numFmtId="0" fontId="1" fillId="0" borderId="0"/>
    <xf numFmtId="0" fontId="1" fillId="0" borderId="0"/>
    <xf numFmtId="0" fontId="1" fillId="0" borderId="0"/>
    <xf numFmtId="0" fontId="1"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1" fillId="0" borderId="0"/>
    <xf numFmtId="0" fontId="27" fillId="0" borderId="0"/>
    <xf numFmtId="0" fontId="27" fillId="0" borderId="0"/>
    <xf numFmtId="0" fontId="27" fillId="0" borderId="0"/>
    <xf numFmtId="0" fontId="27" fillId="0" borderId="0"/>
    <xf numFmtId="0" fontId="27" fillId="0" borderId="0"/>
    <xf numFmtId="0" fontId="27" fillId="0" borderId="0"/>
  </cellStyleXfs>
  <cellXfs count="382">
    <xf numFmtId="0" fontId="0" fillId="0" borderId="0" xfId="0"/>
    <xf numFmtId="0" fontId="2" fillId="0" borderId="0" xfId="0" applyFont="1" applyProtection="1"/>
    <xf numFmtId="0" fontId="3" fillId="2" borderId="2" xfId="0" applyFont="1" applyFill="1" applyBorder="1" applyProtection="1"/>
    <xf numFmtId="0" fontId="4" fillId="2" borderId="3" xfId="0" applyFont="1" applyFill="1" applyBorder="1" applyProtection="1"/>
    <xf numFmtId="0" fontId="4" fillId="2" borderId="4" xfId="0" applyFont="1" applyFill="1" applyBorder="1" applyProtection="1"/>
    <xf numFmtId="0" fontId="5" fillId="3" borderId="5" xfId="0" applyFont="1" applyFill="1" applyBorder="1" applyProtection="1"/>
    <xf numFmtId="0" fontId="5" fillId="3" borderId="0" xfId="0" applyFont="1" applyFill="1" applyBorder="1" applyProtection="1"/>
    <xf numFmtId="0" fontId="5" fillId="3" borderId="6" xfId="0" applyFont="1" applyFill="1" applyBorder="1" applyProtection="1"/>
    <xf numFmtId="0" fontId="6" fillId="3" borderId="5" xfId="0" applyFont="1" applyFill="1" applyBorder="1" applyProtection="1"/>
    <xf numFmtId="0" fontId="2" fillId="0" borderId="0" xfId="0" applyFont="1" applyBorder="1" applyProtection="1"/>
    <xf numFmtId="0" fontId="5" fillId="3" borderId="5" xfId="20" applyFont="1" applyFill="1" applyBorder="1" applyProtection="1"/>
    <xf numFmtId="0" fontId="5" fillId="3" borderId="0" xfId="20" applyFont="1" applyFill="1" applyBorder="1" applyProtection="1"/>
    <xf numFmtId="0" fontId="5" fillId="3" borderId="6" xfId="20" applyFont="1" applyFill="1" applyBorder="1" applyProtection="1"/>
    <xf numFmtId="0" fontId="5" fillId="3" borderId="7" xfId="20" applyFont="1" applyFill="1" applyBorder="1" applyProtection="1"/>
    <xf numFmtId="0" fontId="5" fillId="3" borderId="7" xfId="20" applyFont="1" applyFill="1" applyBorder="1" applyAlignment="1" applyProtection="1">
      <alignment wrapText="1"/>
    </xf>
    <xf numFmtId="0" fontId="5" fillId="3" borderId="6" xfId="20" applyFont="1" applyFill="1" applyBorder="1" applyAlignment="1" applyProtection="1">
      <alignment wrapText="1"/>
    </xf>
    <xf numFmtId="0" fontId="5" fillId="3" borderId="7" xfId="0" applyFont="1" applyFill="1" applyBorder="1" applyProtection="1"/>
    <xf numFmtId="0" fontId="5" fillId="3" borderId="7" xfId="0" applyFont="1" applyFill="1" applyBorder="1" applyAlignment="1" applyProtection="1">
      <alignment wrapText="1"/>
    </xf>
    <xf numFmtId="0" fontId="5" fillId="3" borderId="6" xfId="0" applyFont="1" applyFill="1" applyBorder="1" applyAlignment="1" applyProtection="1">
      <alignment wrapText="1"/>
    </xf>
    <xf numFmtId="0" fontId="5" fillId="4" borderId="7" xfId="0" applyFont="1" applyFill="1" applyBorder="1" applyProtection="1"/>
    <xf numFmtId="0" fontId="5" fillId="5" borderId="7" xfId="0" applyFont="1" applyFill="1" applyBorder="1" applyProtection="1"/>
    <xf numFmtId="0" fontId="9" fillId="3" borderId="0" xfId="15" applyFont="1" applyFill="1" applyBorder="1" applyAlignment="1" applyProtection="1">
      <alignment horizontal="left" wrapText="1"/>
    </xf>
    <xf numFmtId="0" fontId="5" fillId="3" borderId="0" xfId="15" applyFont="1" applyFill="1" applyBorder="1" applyAlignment="1" applyProtection="1">
      <alignment horizontal="left"/>
    </xf>
    <xf numFmtId="0" fontId="9" fillId="3" borderId="0" xfId="15" applyFont="1" applyFill="1" applyBorder="1" applyAlignment="1" applyProtection="1">
      <alignment horizontal="left"/>
    </xf>
    <xf numFmtId="0" fontId="5" fillId="3" borderId="7" xfId="15" applyFont="1" applyFill="1" applyBorder="1" applyAlignment="1" applyProtection="1">
      <alignment horizontal="right"/>
    </xf>
    <xf numFmtId="0" fontId="5" fillId="3" borderId="8" xfId="15" applyFont="1" applyFill="1" applyBorder="1" applyAlignment="1" applyProtection="1">
      <alignment horizontal="left"/>
    </xf>
    <xf numFmtId="0" fontId="5" fillId="3" borderId="8" xfId="15" applyFont="1" applyFill="1" applyBorder="1" applyAlignment="1" applyProtection="1">
      <alignment horizontal="left" wrapText="1"/>
    </xf>
    <xf numFmtId="49" fontId="12" fillId="3" borderId="7" xfId="0" applyNumberFormat="1" applyFont="1" applyFill="1" applyBorder="1" applyAlignment="1">
      <alignment horizontal="center" wrapText="1"/>
    </xf>
    <xf numFmtId="49" fontId="12" fillId="3" borderId="7" xfId="0" applyNumberFormat="1" applyFont="1" applyFill="1" applyBorder="1" applyAlignment="1">
      <alignment wrapText="1"/>
    </xf>
    <xf numFmtId="0" fontId="12" fillId="3" borderId="7" xfId="0" applyNumberFormat="1" applyFont="1" applyFill="1" applyBorder="1" applyAlignment="1">
      <alignment wrapText="1"/>
    </xf>
    <xf numFmtId="0" fontId="12" fillId="3" borderId="7" xfId="0" applyNumberFormat="1" applyFont="1" applyFill="1" applyBorder="1" applyAlignment="1">
      <alignment horizontal="left" wrapText="1"/>
    </xf>
    <xf numFmtId="0" fontId="12" fillId="0" borderId="0" xfId="0" applyFont="1"/>
    <xf numFmtId="0" fontId="3" fillId="2" borderId="0" xfId="0" applyFont="1" applyFill="1" applyAlignment="1">
      <alignment horizontal="center" vertical="center" wrapText="1"/>
    </xf>
    <xf numFmtId="49" fontId="13" fillId="3" borderId="7" xfId="2" applyNumberFormat="1" applyFill="1" applyBorder="1" applyAlignment="1" applyProtection="1">
      <alignment wrapText="1"/>
    </xf>
    <xf numFmtId="0" fontId="2" fillId="0" borderId="0" xfId="0" applyFont="1"/>
    <xf numFmtId="0" fontId="5" fillId="0" borderId="0" xfId="0" applyFont="1"/>
    <xf numFmtId="0" fontId="2" fillId="0" borderId="0" xfId="0" applyFont="1" applyAlignment="1">
      <alignment wrapText="1"/>
    </xf>
    <xf numFmtId="0" fontId="14" fillId="0" borderId="0" xfId="13" applyFont="1" applyFill="1" applyBorder="1" applyAlignment="1">
      <alignment wrapText="1"/>
    </xf>
    <xf numFmtId="0" fontId="14" fillId="0" borderId="0" xfId="13" applyFont="1" applyFill="1" applyBorder="1" applyAlignment="1"/>
    <xf numFmtId="0" fontId="14" fillId="0" borderId="0" xfId="0" applyFont="1" applyFill="1" applyBorder="1"/>
    <xf numFmtId="0" fontId="14" fillId="0" borderId="0" xfId="13" applyFont="1" applyAlignment="1"/>
    <xf numFmtId="0" fontId="2" fillId="0" borderId="0" xfId="0" applyFont="1" applyFill="1" applyBorder="1" applyAlignment="1">
      <alignment wrapText="1"/>
    </xf>
    <xf numFmtId="0" fontId="2" fillId="0" borderId="0" xfId="0" applyFont="1" applyFill="1" applyBorder="1" applyAlignment="1">
      <alignment horizontal="left" wrapText="1"/>
    </xf>
    <xf numFmtId="0" fontId="2" fillId="0" borderId="0" xfId="0" applyFont="1" applyFill="1" applyBorder="1"/>
    <xf numFmtId="0" fontId="16" fillId="0" borderId="0" xfId="0" applyFont="1" applyFill="1" applyBorder="1" applyAlignment="1">
      <alignment wrapText="1"/>
    </xf>
    <xf numFmtId="0" fontId="16" fillId="0" borderId="0" xfId="40" applyFont="1" applyFill="1" applyBorder="1" applyAlignment="1" applyProtection="1">
      <alignment wrapText="1"/>
    </xf>
    <xf numFmtId="0" fontId="5" fillId="0" borderId="0" xfId="0" applyFont="1" applyFill="1" applyBorder="1" applyAlignment="1">
      <alignment horizontal="left" wrapText="1"/>
    </xf>
    <xf numFmtId="0" fontId="9" fillId="0" borderId="0" xfId="0" applyFont="1" applyFill="1" applyBorder="1" applyAlignment="1">
      <alignment horizontal="left" wrapText="1"/>
    </xf>
    <xf numFmtId="0" fontId="17" fillId="0" borderId="0" xfId="0" applyFont="1" applyFill="1" applyBorder="1" applyAlignment="1" applyProtection="1">
      <alignment horizontal="left" wrapText="1"/>
    </xf>
    <xf numFmtId="0" fontId="18" fillId="4" borderId="0" xfId="0" applyFont="1" applyFill="1"/>
    <xf numFmtId="0" fontId="5" fillId="6" borderId="0" xfId="0" applyFont="1" applyFill="1" applyAlignment="1">
      <alignment vertical="center"/>
    </xf>
    <xf numFmtId="0" fontId="5" fillId="0" borderId="0" xfId="0" applyFont="1" applyAlignment="1">
      <alignment vertical="center"/>
    </xf>
    <xf numFmtId="0" fontId="5" fillId="3" borderId="7" xfId="0" applyFont="1" applyFill="1" applyBorder="1" applyAlignment="1">
      <alignment horizontal="left" wrapText="1"/>
    </xf>
    <xf numFmtId="0" fontId="16" fillId="3" borderId="7" xfId="0" applyFont="1" applyFill="1" applyBorder="1" applyAlignment="1" applyProtection="1">
      <alignment wrapText="1"/>
      <protection locked="0"/>
    </xf>
    <xf numFmtId="0" fontId="5" fillId="3" borderId="7" xfId="0" applyFont="1" applyFill="1" applyBorder="1" applyAlignment="1" applyProtection="1">
      <alignment wrapText="1"/>
      <protection locked="0"/>
    </xf>
    <xf numFmtId="49" fontId="5" fillId="3" borderId="7" xfId="0" applyNumberFormat="1" applyFont="1" applyFill="1" applyBorder="1" applyAlignment="1" applyProtection="1">
      <alignment horizontal="right" wrapText="1"/>
      <protection locked="0"/>
    </xf>
    <xf numFmtId="0" fontId="21" fillId="5" borderId="0" xfId="0" applyFont="1" applyFill="1"/>
    <xf numFmtId="0" fontId="16" fillId="0" borderId="0" xfId="0" applyFont="1" applyProtection="1"/>
    <xf numFmtId="0" fontId="21" fillId="5" borderId="5" xfId="0" applyFont="1" applyFill="1" applyBorder="1" applyProtection="1"/>
    <xf numFmtId="0" fontId="21" fillId="5" borderId="0" xfId="0" applyFont="1" applyFill="1" applyProtection="1"/>
    <xf numFmtId="0" fontId="17" fillId="3" borderId="7" xfId="0" applyFont="1" applyFill="1" applyBorder="1" applyAlignment="1" applyProtection="1">
      <alignment horizontal="center" vertical="top" wrapText="1"/>
    </xf>
    <xf numFmtId="0" fontId="21" fillId="5" borderId="0" xfId="0" applyFont="1" applyFill="1" applyAlignment="1" applyProtection="1">
      <alignment vertical="top"/>
    </xf>
    <xf numFmtId="0" fontId="16" fillId="3" borderId="9" xfId="0" applyFont="1" applyFill="1" applyBorder="1" applyAlignment="1" applyProtection="1">
      <alignment wrapText="1"/>
      <protection locked="0"/>
    </xf>
    <xf numFmtId="49" fontId="5" fillId="3" borderId="9" xfId="0" applyNumberFormat="1" applyFont="1" applyFill="1" applyBorder="1" applyAlignment="1" applyProtection="1">
      <alignment wrapText="1"/>
      <protection locked="0"/>
    </xf>
    <xf numFmtId="49" fontId="2" fillId="3" borderId="9" xfId="0" applyNumberFormat="1" applyFont="1" applyFill="1" applyBorder="1" applyAlignment="1" applyProtection="1">
      <alignment wrapText="1"/>
      <protection locked="0"/>
    </xf>
    <xf numFmtId="49" fontId="5" fillId="3" borderId="9" xfId="0" applyNumberFormat="1" applyFont="1" applyFill="1" applyBorder="1" applyAlignment="1" applyProtection="1">
      <alignment horizontal="right" wrapText="1"/>
      <protection locked="0"/>
    </xf>
    <xf numFmtId="4" fontId="16" fillId="3" borderId="7" xfId="40" applyNumberFormat="1" applyFont="1" applyFill="1" applyBorder="1" applyAlignment="1" applyProtection="1">
      <alignment wrapText="1"/>
      <protection locked="0"/>
    </xf>
    <xf numFmtId="4" fontId="17" fillId="4" borderId="2" xfId="0" applyNumberFormat="1" applyFont="1" applyFill="1" applyBorder="1" applyAlignment="1" applyProtection="1">
      <alignment horizontal="right" wrapText="1"/>
    </xf>
    <xf numFmtId="49" fontId="5" fillId="4" borderId="9" xfId="0" applyNumberFormat="1" applyFont="1" applyFill="1" applyBorder="1" applyAlignment="1" applyProtection="1">
      <alignment wrapText="1"/>
    </xf>
    <xf numFmtId="4" fontId="17" fillId="4" borderId="4" xfId="0" applyNumberFormat="1" applyFont="1" applyFill="1" applyBorder="1" applyAlignment="1" applyProtection="1">
      <alignment horizontal="right" wrapText="1"/>
    </xf>
    <xf numFmtId="4" fontId="17" fillId="4" borderId="7" xfId="0" applyNumberFormat="1" applyFont="1" applyFill="1" applyBorder="1" applyAlignment="1" applyProtection="1">
      <alignment horizontal="right" vertical="top" wrapText="1"/>
    </xf>
    <xf numFmtId="4" fontId="16" fillId="3" borderId="4" xfId="40" applyNumberFormat="1" applyFont="1" applyFill="1" applyBorder="1" applyAlignment="1" applyProtection="1">
      <alignment wrapText="1"/>
      <protection locked="0"/>
    </xf>
    <xf numFmtId="0" fontId="4" fillId="6" borderId="0" xfId="0" applyFont="1" applyFill="1" applyProtection="1"/>
    <xf numFmtId="0" fontId="17" fillId="3" borderId="2" xfId="0" applyFont="1" applyFill="1" applyBorder="1" applyAlignment="1" applyProtection="1">
      <alignment horizontal="center" vertical="top" wrapText="1"/>
    </xf>
    <xf numFmtId="0" fontId="16" fillId="0" borderId="0" xfId="0" applyFont="1"/>
    <xf numFmtId="0" fontId="17" fillId="3" borderId="7" xfId="0" applyFont="1" applyFill="1" applyBorder="1" applyAlignment="1">
      <alignment horizontal="center" vertical="top" wrapText="1"/>
    </xf>
    <xf numFmtId="0" fontId="22" fillId="5" borderId="0" xfId="0" applyFont="1" applyFill="1" applyAlignment="1" applyProtection="1"/>
    <xf numFmtId="49" fontId="5" fillId="3" borderId="7" xfId="0" applyNumberFormat="1" applyFont="1" applyFill="1" applyBorder="1" applyAlignment="1" applyProtection="1">
      <alignment wrapText="1"/>
      <protection locked="0"/>
    </xf>
    <xf numFmtId="0" fontId="16" fillId="4" borderId="0" xfId="0" applyFont="1" applyFill="1" applyProtection="1"/>
    <xf numFmtId="4" fontId="17" fillId="4" borderId="10" xfId="0" applyNumberFormat="1" applyFont="1" applyFill="1" applyBorder="1" applyAlignment="1" applyProtection="1">
      <alignment horizontal="right" wrapText="1"/>
    </xf>
    <xf numFmtId="4" fontId="17" fillId="4" borderId="10" xfId="0" applyNumberFormat="1" applyFont="1" applyFill="1" applyBorder="1" applyAlignment="1" applyProtection="1">
      <alignment horizontal="right" vertical="top" wrapText="1"/>
    </xf>
    <xf numFmtId="4" fontId="17" fillId="4" borderId="4" xfId="0" applyNumberFormat="1" applyFont="1" applyFill="1" applyBorder="1" applyAlignment="1" applyProtection="1">
      <alignment horizontal="right" vertical="top" wrapText="1"/>
    </xf>
    <xf numFmtId="0" fontId="17" fillId="3" borderId="7" xfId="0" applyFont="1" applyFill="1" applyBorder="1" applyAlignment="1">
      <alignment horizontal="left" vertical="top" wrapText="1"/>
    </xf>
    <xf numFmtId="4" fontId="17" fillId="4" borderId="11" xfId="0" applyNumberFormat="1" applyFont="1" applyFill="1" applyBorder="1" applyAlignment="1" applyProtection="1">
      <alignment horizontal="right" vertical="top" wrapText="1"/>
    </xf>
    <xf numFmtId="0" fontId="16" fillId="0" borderId="0" xfId="0" applyFont="1" applyAlignment="1" applyProtection="1">
      <alignment horizontal="center" vertical="top" wrapText="1"/>
    </xf>
    <xf numFmtId="0" fontId="21" fillId="0" borderId="0" xfId="0" applyFont="1" applyAlignment="1" applyProtection="1">
      <alignment horizontal="center" vertical="top" wrapText="1"/>
    </xf>
    <xf numFmtId="0" fontId="21" fillId="5" borderId="5" xfId="0" applyFont="1" applyFill="1" applyBorder="1" applyAlignment="1" applyProtection="1">
      <alignment horizontal="center" vertical="top" wrapText="1"/>
    </xf>
    <xf numFmtId="0" fontId="21" fillId="5" borderId="0" xfId="0" applyFont="1" applyFill="1" applyAlignment="1" applyProtection="1">
      <alignment horizontal="center" vertical="top" wrapText="1"/>
    </xf>
    <xf numFmtId="0" fontId="21" fillId="5" borderId="0" xfId="0" applyFont="1" applyFill="1" applyAlignment="1" applyProtection="1">
      <alignment horizontal="center" vertical="top"/>
    </xf>
    <xf numFmtId="49" fontId="5" fillId="3" borderId="7" xfId="0" applyNumberFormat="1" applyFont="1" applyFill="1" applyBorder="1" applyAlignment="1" applyProtection="1">
      <alignment horizontal="left" wrapText="1"/>
      <protection locked="0"/>
    </xf>
    <xf numFmtId="49" fontId="5" fillId="3" borderId="9" xfId="0" applyNumberFormat="1" applyFont="1" applyFill="1" applyBorder="1" applyAlignment="1" applyProtection="1">
      <alignment horizontal="left" wrapText="1"/>
      <protection locked="0"/>
    </xf>
    <xf numFmtId="4" fontId="16" fillId="3" borderId="7" xfId="40" applyNumberFormat="1" applyFont="1" applyFill="1" applyBorder="1" applyAlignment="1" applyProtection="1">
      <alignment horizontal="right" wrapText="1"/>
      <protection locked="0"/>
    </xf>
    <xf numFmtId="0" fontId="16" fillId="0" borderId="0" xfId="0" applyFont="1" applyAlignment="1" applyProtection="1">
      <alignment vertical="top" wrapText="1"/>
    </xf>
    <xf numFmtId="0" fontId="9" fillId="4" borderId="7" xfId="0" applyFont="1" applyFill="1" applyBorder="1" applyAlignment="1" applyProtection="1">
      <alignment horizontal="center" wrapText="1"/>
    </xf>
    <xf numFmtId="0" fontId="16" fillId="5" borderId="0" xfId="0" applyFont="1" applyFill="1" applyAlignment="1" applyProtection="1">
      <alignment horizontal="center" vertical="top" wrapText="1"/>
    </xf>
    <xf numFmtId="0" fontId="16" fillId="0" borderId="0" xfId="0" applyFont="1" applyAlignment="1" applyProtection="1">
      <alignment wrapText="1"/>
    </xf>
    <xf numFmtId="0" fontId="21" fillId="5" borderId="0" xfId="0" applyFont="1" applyFill="1" applyAlignment="1" applyProtection="1">
      <alignment wrapText="1"/>
    </xf>
    <xf numFmtId="0" fontId="21" fillId="5" borderId="5" xfId="0" applyFont="1" applyFill="1" applyBorder="1" applyAlignment="1" applyProtection="1">
      <alignment wrapText="1"/>
    </xf>
    <xf numFmtId="0" fontId="21" fillId="5" borderId="0" xfId="0" applyFont="1" applyFill="1" applyAlignment="1" applyProtection="1"/>
    <xf numFmtId="0" fontId="22" fillId="4" borderId="7" xfId="0" applyFont="1" applyFill="1" applyBorder="1" applyAlignment="1" applyProtection="1">
      <alignment horizontal="center" wrapText="1"/>
    </xf>
    <xf numFmtId="0" fontId="16" fillId="5" borderId="0" xfId="0" applyFont="1" applyFill="1" applyAlignment="1" applyProtection="1">
      <alignment wrapText="1"/>
    </xf>
    <xf numFmtId="0" fontId="21" fillId="5" borderId="0" xfId="0" applyFont="1" applyFill="1" applyBorder="1"/>
    <xf numFmtId="0" fontId="16" fillId="6" borderId="0" xfId="0" applyFont="1" applyFill="1"/>
    <xf numFmtId="0" fontId="20" fillId="5" borderId="0" xfId="0" applyFont="1" applyFill="1" applyBorder="1"/>
    <xf numFmtId="0" fontId="23" fillId="0" borderId="0" xfId="0" applyFont="1" applyProtection="1"/>
    <xf numFmtId="0" fontId="23" fillId="4" borderId="0" xfId="0" applyFont="1" applyFill="1" applyProtection="1"/>
    <xf numFmtId="0" fontId="23" fillId="4" borderId="5" xfId="0" applyFont="1" applyFill="1" applyBorder="1" applyProtection="1"/>
    <xf numFmtId="0" fontId="24" fillId="7" borderId="7" xfId="0" applyFont="1" applyFill="1" applyBorder="1" applyAlignment="1" applyProtection="1">
      <alignment horizontal="center" wrapText="1"/>
    </xf>
    <xf numFmtId="0" fontId="24" fillId="7" borderId="2" xfId="0" applyFont="1" applyFill="1" applyBorder="1" applyAlignment="1" applyProtection="1">
      <alignment horizontal="center" wrapText="1"/>
    </xf>
    <xf numFmtId="0" fontId="23" fillId="4" borderId="5" xfId="0" applyFont="1" applyFill="1" applyBorder="1" applyAlignment="1" applyProtection="1">
      <alignment wrapText="1"/>
    </xf>
    <xf numFmtId="0" fontId="23" fillId="0" borderId="0" xfId="0" applyFont="1" applyAlignment="1" applyProtection="1">
      <alignment wrapText="1"/>
    </xf>
    <xf numFmtId="0" fontId="23" fillId="8" borderId="7" xfId="0" applyFont="1" applyFill="1" applyBorder="1" applyAlignment="1" applyProtection="1">
      <alignment wrapText="1"/>
      <protection locked="0"/>
    </xf>
    <xf numFmtId="49" fontId="2" fillId="8" borderId="7" xfId="0" applyNumberFormat="1" applyFont="1" applyFill="1" applyBorder="1" applyAlignment="1" applyProtection="1">
      <alignment wrapText="1"/>
      <protection locked="0"/>
    </xf>
    <xf numFmtId="4" fontId="23" fillId="8" borderId="7" xfId="40" applyNumberFormat="1" applyFont="1" applyFill="1" applyBorder="1" applyAlignment="1" applyProtection="1">
      <alignment wrapText="1"/>
      <protection locked="0"/>
    </xf>
    <xf numFmtId="4" fontId="23" fillId="8" borderId="2" xfId="40" applyNumberFormat="1" applyFont="1" applyFill="1" applyBorder="1" applyAlignment="1" applyProtection="1">
      <alignment wrapText="1"/>
      <protection locked="0"/>
    </xf>
    <xf numFmtId="2" fontId="17" fillId="5" borderId="12" xfId="40" applyNumberFormat="1" applyFont="1" applyFill="1" applyBorder="1" applyAlignment="1" applyProtection="1">
      <alignment wrapText="1"/>
    </xf>
    <xf numFmtId="0" fontId="21" fillId="0" borderId="0" xfId="0" applyFont="1"/>
    <xf numFmtId="0" fontId="16" fillId="0" borderId="0" xfId="0" applyFont="1" applyAlignment="1">
      <alignment horizontal="center" vertical="center"/>
    </xf>
    <xf numFmtId="4" fontId="17" fillId="3" borderId="4" xfId="0" applyNumberFormat="1" applyFont="1" applyFill="1" applyBorder="1" applyAlignment="1" applyProtection="1">
      <alignment horizontal="right" wrapText="1"/>
      <protection locked="0"/>
    </xf>
    <xf numFmtId="0" fontId="16" fillId="5" borderId="0" xfId="0" applyFont="1" applyFill="1"/>
    <xf numFmtId="0" fontId="25" fillId="0" borderId="0" xfId="0" applyFont="1" applyAlignment="1"/>
    <xf numFmtId="0" fontId="0" fillId="0" borderId="0" xfId="0" applyAlignment="1"/>
    <xf numFmtId="0" fontId="25" fillId="5" borderId="0" xfId="0" applyFont="1" applyFill="1" applyAlignment="1"/>
    <xf numFmtId="4" fontId="16" fillId="3" borderId="7" xfId="0" applyNumberFormat="1" applyFont="1" applyFill="1" applyBorder="1" applyAlignment="1" applyProtection="1">
      <alignment horizontal="right" wrapText="1"/>
      <protection locked="0"/>
    </xf>
    <xf numFmtId="0" fontId="0" fillId="5" borderId="0" xfId="0" applyFill="1" applyAlignment="1">
      <alignment wrapText="1"/>
    </xf>
    <xf numFmtId="0" fontId="0" fillId="0" borderId="0" xfId="0" applyAlignment="1">
      <alignment wrapText="1"/>
    </xf>
    <xf numFmtId="0" fontId="26" fillId="0" borderId="0" xfId="0" applyFont="1"/>
    <xf numFmtId="0" fontId="16" fillId="0" borderId="5" xfId="0" applyFont="1" applyBorder="1" applyProtection="1"/>
    <xf numFmtId="0" fontId="16" fillId="5" borderId="5" xfId="0" applyFont="1" applyFill="1" applyBorder="1" applyAlignment="1" applyProtection="1">
      <alignment horizontal="center" vertical="center"/>
    </xf>
    <xf numFmtId="0" fontId="16" fillId="0" borderId="0" xfId="0" applyFont="1" applyAlignment="1" applyProtection="1">
      <alignment vertical="center"/>
    </xf>
    <xf numFmtId="0" fontId="3" fillId="2" borderId="7" xfId="0" applyFont="1" applyFill="1" applyBorder="1" applyAlignment="1" applyProtection="1">
      <alignment horizontal="center" vertical="center"/>
    </xf>
    <xf numFmtId="0" fontId="3" fillId="2" borderId="7" xfId="40" applyFont="1" applyFill="1" applyBorder="1" applyAlignment="1" applyProtection="1">
      <alignment horizontal="center" vertical="center" wrapText="1"/>
    </xf>
    <xf numFmtId="2" fontId="3" fillId="2" borderId="7" xfId="40" applyNumberFormat="1" applyFont="1" applyFill="1" applyBorder="1" applyAlignment="1" applyProtection="1">
      <alignment horizontal="center" vertical="center" wrapText="1"/>
    </xf>
    <xf numFmtId="2" fontId="3" fillId="2" borderId="2" xfId="40" applyNumberFormat="1" applyFont="1" applyFill="1" applyBorder="1" applyAlignment="1" applyProtection="1">
      <alignment horizontal="center" vertical="center" wrapText="1"/>
    </xf>
    <xf numFmtId="0" fontId="16" fillId="3" borderId="7" xfId="0" applyFont="1" applyFill="1" applyBorder="1" applyAlignment="1" applyProtection="1">
      <alignment horizontal="center" vertical="top" wrapText="1"/>
    </xf>
    <xf numFmtId="0" fontId="16" fillId="3" borderId="7" xfId="0" applyFont="1" applyFill="1" applyBorder="1" applyAlignment="1">
      <alignment wrapText="1"/>
    </xf>
    <xf numFmtId="4" fontId="16" fillId="4" borderId="7" xfId="40" applyNumberFormat="1" applyFont="1" applyFill="1" applyBorder="1" applyAlignment="1" applyProtection="1">
      <alignment wrapText="1"/>
    </xf>
    <xf numFmtId="4" fontId="16" fillId="4" borderId="2" xfId="40" applyNumberFormat="1" applyFont="1" applyFill="1" applyBorder="1" applyAlignment="1" applyProtection="1">
      <alignment wrapText="1"/>
    </xf>
    <xf numFmtId="2" fontId="16" fillId="4" borderId="7" xfId="40" applyNumberFormat="1" applyFont="1" applyFill="1" applyBorder="1" applyAlignment="1" applyProtection="1">
      <alignment horizontal="right" wrapText="1"/>
    </xf>
    <xf numFmtId="2" fontId="16" fillId="4" borderId="2" xfId="0" applyNumberFormat="1" applyFont="1" applyFill="1" applyBorder="1" applyAlignment="1" applyProtection="1">
      <alignment wrapText="1"/>
    </xf>
    <xf numFmtId="0" fontId="17" fillId="3" borderId="7" xfId="0" applyFont="1" applyFill="1" applyBorder="1" applyAlignment="1">
      <alignment wrapText="1"/>
    </xf>
    <xf numFmtId="4" fontId="17" fillId="4" borderId="7" xfId="40" applyNumberFormat="1" applyFont="1" applyFill="1" applyBorder="1" applyAlignment="1" applyProtection="1">
      <alignment wrapText="1"/>
    </xf>
    <xf numFmtId="2" fontId="16" fillId="4" borderId="7" xfId="0" applyNumberFormat="1" applyFont="1" applyFill="1" applyBorder="1" applyAlignment="1" applyProtection="1">
      <alignment horizontal="right" wrapText="1"/>
    </xf>
    <xf numFmtId="0" fontId="17" fillId="3" borderId="9" xfId="0" applyFont="1" applyFill="1" applyBorder="1" applyAlignment="1" applyProtection="1">
      <alignment horizontal="center" vertical="top" wrapText="1"/>
    </xf>
    <xf numFmtId="0" fontId="17" fillId="3" borderId="9" xfId="40" applyFont="1" applyFill="1" applyBorder="1" applyAlignment="1" applyProtection="1">
      <alignment wrapText="1"/>
    </xf>
    <xf numFmtId="4" fontId="17" fillId="4" borderId="9" xfId="0" applyNumberFormat="1" applyFont="1" applyFill="1" applyBorder="1" applyAlignment="1" applyProtection="1">
      <alignment wrapText="1"/>
    </xf>
    <xf numFmtId="2" fontId="16" fillId="4" borderId="9" xfId="0" applyNumberFormat="1" applyFont="1" applyFill="1" applyBorder="1" applyAlignment="1" applyProtection="1">
      <alignment wrapText="1"/>
    </xf>
    <xf numFmtId="4" fontId="17" fillId="4" borderId="12" xfId="40" applyNumberFormat="1" applyFont="1" applyFill="1" applyBorder="1" applyAlignment="1" applyProtection="1">
      <alignment wrapText="1"/>
    </xf>
    <xf numFmtId="0" fontId="16" fillId="5" borderId="13" xfId="0" applyFont="1" applyFill="1" applyBorder="1" applyAlignment="1" applyProtection="1">
      <alignment horizontal="center" vertical="center"/>
    </xf>
    <xf numFmtId="0" fontId="16" fillId="5" borderId="0" xfId="0" applyFont="1" applyFill="1" applyBorder="1" applyAlignment="1" applyProtection="1">
      <alignment horizontal="center" vertical="center"/>
    </xf>
    <xf numFmtId="0" fontId="16" fillId="5" borderId="14" xfId="0" applyFont="1" applyFill="1" applyBorder="1" applyAlignment="1" applyProtection="1">
      <alignment horizontal="center" vertical="center"/>
    </xf>
    <xf numFmtId="0" fontId="3" fillId="2" borderId="7" xfId="0" applyFont="1" applyFill="1" applyBorder="1" applyAlignment="1" applyProtection="1">
      <alignment vertical="center"/>
    </xf>
    <xf numFmtId="49" fontId="16" fillId="4" borderId="7" xfId="0" applyNumberFormat="1" applyFont="1" applyFill="1" applyBorder="1" applyAlignment="1" applyProtection="1">
      <alignment horizontal="right" wrapText="1"/>
    </xf>
    <xf numFmtId="4" fontId="17" fillId="4" borderId="2" xfId="40" applyNumberFormat="1" applyFont="1" applyFill="1" applyBorder="1" applyAlignment="1" applyProtection="1">
      <alignment wrapText="1"/>
    </xf>
    <xf numFmtId="0" fontId="17" fillId="3" borderId="9" xfId="0" applyFont="1" applyFill="1" applyBorder="1" applyAlignment="1">
      <alignment wrapText="1"/>
    </xf>
    <xf numFmtId="0" fontId="16" fillId="0" borderId="13" xfId="0" applyFont="1" applyBorder="1" applyProtection="1"/>
    <xf numFmtId="0" fontId="16" fillId="0" borderId="0" xfId="0" applyFont="1" applyBorder="1" applyProtection="1"/>
    <xf numFmtId="0" fontId="2" fillId="0" borderId="15" xfId="0" applyFont="1" applyBorder="1"/>
    <xf numFmtId="0" fontId="2" fillId="0" borderId="16" xfId="0" applyFont="1" applyBorder="1"/>
    <xf numFmtId="0" fontId="2" fillId="0" borderId="17" xfId="0" applyFont="1" applyBorder="1"/>
    <xf numFmtId="0" fontId="2" fillId="0" borderId="18" xfId="0" applyFont="1" applyBorder="1"/>
    <xf numFmtId="0" fontId="2" fillId="0" borderId="19" xfId="0" applyFont="1" applyBorder="1"/>
    <xf numFmtId="0" fontId="2" fillId="0" borderId="20" xfId="0" applyFont="1" applyBorder="1"/>
    <xf numFmtId="0" fontId="2" fillId="0" borderId="21" xfId="0" applyFont="1" applyBorder="1"/>
    <xf numFmtId="0" fontId="2" fillId="0" borderId="22" xfId="0" applyFont="1" applyBorder="1"/>
    <xf numFmtId="0" fontId="2" fillId="0" borderId="23" xfId="0" applyFont="1" applyBorder="1"/>
    <xf numFmtId="0" fontId="14" fillId="0" borderId="15" xfId="0" applyFont="1" applyBorder="1"/>
    <xf numFmtId="0" fontId="14" fillId="0" borderId="24" xfId="0" applyFont="1" applyBorder="1"/>
    <xf numFmtId="0" fontId="15" fillId="0" borderId="16" xfId="0" applyFont="1" applyBorder="1"/>
    <xf numFmtId="0" fontId="0" fillId="0" borderId="17" xfId="0" applyBorder="1"/>
    <xf numFmtId="0" fontId="0" fillId="0" borderId="0" xfId="0" applyBorder="1"/>
    <xf numFmtId="0" fontId="2" fillId="0" borderId="0" xfId="0" applyFont="1" applyBorder="1"/>
    <xf numFmtId="0" fontId="2" fillId="0" borderId="25" xfId="0" applyFont="1" applyBorder="1"/>
    <xf numFmtId="0" fontId="0" fillId="0" borderId="25" xfId="0" applyBorder="1"/>
    <xf numFmtId="0" fontId="5" fillId="0" borderId="15" xfId="0" applyFont="1" applyBorder="1"/>
    <xf numFmtId="0" fontId="2" fillId="0" borderId="24" xfId="0" applyFont="1" applyBorder="1"/>
    <xf numFmtId="49" fontId="2" fillId="0" borderId="18" xfId="0" applyNumberFormat="1" applyFont="1" applyBorder="1"/>
    <xf numFmtId="49" fontId="2" fillId="0" borderId="20" xfId="0" applyNumberFormat="1" applyFont="1" applyBorder="1"/>
    <xf numFmtId="0" fontId="0" fillId="0" borderId="15" xfId="0" applyFont="1" applyBorder="1" applyAlignment="1">
      <alignment horizontal="left" wrapText="1"/>
    </xf>
    <xf numFmtId="0" fontId="0" fillId="0" borderId="16" xfId="0" applyFont="1" applyBorder="1" applyAlignment="1">
      <alignment horizontal="left" wrapText="1"/>
    </xf>
    <xf numFmtId="0" fontId="14" fillId="0" borderId="16" xfId="0" applyFont="1" applyBorder="1"/>
    <xf numFmtId="0" fontId="0" fillId="0" borderId="18" xfId="0" applyBorder="1"/>
    <xf numFmtId="0" fontId="0" fillId="0" borderId="19" xfId="0" applyBorder="1"/>
    <xf numFmtId="0" fontId="0" fillId="0" borderId="20" xfId="0" applyBorder="1"/>
    <xf numFmtId="0" fontId="2" fillId="0" borderId="21" xfId="0" applyFont="1" applyBorder="1" applyAlignment="1">
      <alignment wrapText="1"/>
    </xf>
    <xf numFmtId="0" fontId="15" fillId="0" borderId="21" xfId="0" applyFont="1" applyBorder="1"/>
    <xf numFmtId="0" fontId="2" fillId="0" borderId="15" xfId="0" applyFont="1" applyFill="1" applyBorder="1" applyAlignment="1">
      <alignment wrapText="1"/>
    </xf>
    <xf numFmtId="0" fontId="2" fillId="0" borderId="24" xfId="0" applyFont="1" applyFill="1" applyBorder="1" applyAlignment="1">
      <alignment horizontal="left" wrapText="1"/>
    </xf>
    <xf numFmtId="0" fontId="2" fillId="0" borderId="24" xfId="0" applyFont="1" applyFill="1" applyBorder="1"/>
    <xf numFmtId="0" fontId="0" fillId="0" borderId="24" xfId="13" applyFont="1" applyFill="1" applyBorder="1" applyAlignment="1">
      <alignment wrapText="1"/>
    </xf>
    <xf numFmtId="0" fontId="2" fillId="0" borderId="17" xfId="0" applyFont="1" applyFill="1" applyBorder="1" applyAlignment="1">
      <alignment wrapText="1"/>
    </xf>
    <xf numFmtId="0" fontId="2" fillId="0" borderId="19" xfId="0" applyFont="1" applyFill="1" applyBorder="1" applyAlignment="1">
      <alignment wrapText="1"/>
    </xf>
    <xf numFmtId="0" fontId="2" fillId="0" borderId="25" xfId="0" applyFont="1" applyFill="1" applyBorder="1" applyAlignment="1">
      <alignment horizontal="left" wrapText="1"/>
    </xf>
    <xf numFmtId="0" fontId="2" fillId="0" borderId="25" xfId="0" applyFont="1" applyFill="1" applyBorder="1"/>
    <xf numFmtId="0" fontId="16" fillId="0" borderId="24" xfId="0" applyFont="1" applyFill="1" applyBorder="1" applyAlignment="1">
      <alignment wrapText="1"/>
    </xf>
    <xf numFmtId="0" fontId="16" fillId="0" borderId="25" xfId="0" applyFont="1" applyFill="1" applyBorder="1" applyAlignment="1">
      <alignment wrapText="1"/>
    </xf>
    <xf numFmtId="0" fontId="2" fillId="0" borderId="24" xfId="0" applyFont="1" applyFill="1" applyBorder="1" applyAlignment="1">
      <alignment wrapText="1"/>
    </xf>
    <xf numFmtId="0" fontId="2" fillId="0" borderId="25" xfId="0" applyFont="1" applyFill="1" applyBorder="1" applyAlignment="1">
      <alignment wrapText="1"/>
    </xf>
    <xf numFmtId="0" fontId="2" fillId="0" borderId="26" xfId="0" applyFont="1" applyFill="1" applyBorder="1" applyAlignment="1">
      <alignment wrapText="1"/>
    </xf>
    <xf numFmtId="0" fontId="16" fillId="0" borderId="27" xfId="0" applyFont="1" applyFill="1" applyBorder="1" applyAlignment="1">
      <alignment wrapText="1"/>
    </xf>
    <xf numFmtId="0" fontId="2" fillId="0" borderId="27" xfId="0" applyFont="1" applyFill="1" applyBorder="1"/>
    <xf numFmtId="0" fontId="2" fillId="0" borderId="27" xfId="0" applyFont="1" applyFill="1" applyBorder="1" applyAlignment="1">
      <alignment wrapText="1"/>
    </xf>
    <xf numFmtId="0" fontId="2" fillId="0" borderId="27" xfId="0" applyFont="1" applyBorder="1"/>
    <xf numFmtId="0" fontId="2" fillId="0" borderId="28" xfId="0" applyFont="1" applyBorder="1"/>
    <xf numFmtId="0" fontId="9" fillId="0" borderId="15" xfId="0" applyFont="1" applyFill="1" applyBorder="1" applyAlignment="1">
      <alignment horizontal="left" wrapText="1"/>
    </xf>
    <xf numFmtId="0" fontId="5" fillId="0" borderId="24" xfId="0" applyFont="1" applyFill="1" applyBorder="1" applyAlignment="1">
      <alignment horizontal="left" wrapText="1"/>
    </xf>
    <xf numFmtId="0" fontId="5" fillId="0" borderId="16" xfId="0" applyFont="1" applyFill="1" applyBorder="1" applyAlignment="1">
      <alignment horizontal="left" wrapText="1"/>
    </xf>
    <xf numFmtId="0" fontId="5" fillId="0" borderId="17" xfId="0" applyFont="1" applyFill="1" applyBorder="1" applyAlignment="1">
      <alignment horizontal="left" wrapText="1"/>
    </xf>
    <xf numFmtId="0" fontId="5" fillId="0" borderId="18" xfId="0" applyFont="1" applyFill="1" applyBorder="1" applyAlignment="1">
      <alignment horizontal="left" wrapText="1"/>
    </xf>
    <xf numFmtId="0" fontId="5" fillId="0" borderId="19" xfId="0" applyFont="1" applyFill="1" applyBorder="1" applyAlignment="1">
      <alignment horizontal="left" wrapText="1"/>
    </xf>
    <xf numFmtId="0" fontId="5" fillId="0" borderId="25" xfId="0" applyFont="1" applyFill="1" applyBorder="1" applyAlignment="1">
      <alignment horizontal="left" wrapText="1"/>
    </xf>
    <xf numFmtId="0" fontId="5" fillId="0" borderId="20" xfId="0" applyFont="1" applyFill="1" applyBorder="1" applyAlignment="1">
      <alignment horizontal="left" wrapText="1"/>
    </xf>
    <xf numFmtId="0" fontId="9" fillId="0" borderId="17" xfId="0" applyFont="1" applyFill="1" applyBorder="1" applyAlignment="1">
      <alignment horizontal="left" wrapText="1"/>
    </xf>
    <xf numFmtId="0" fontId="0" fillId="0" borderId="15" xfId="0" applyBorder="1"/>
    <xf numFmtId="0" fontId="0" fillId="0" borderId="24" xfId="0" applyBorder="1"/>
    <xf numFmtId="0" fontId="0" fillId="0" borderId="16" xfId="0" applyBorder="1"/>
    <xf numFmtId="0" fontId="0" fillId="0" borderId="17" xfId="0" quotePrefix="1" applyBorder="1"/>
    <xf numFmtId="0" fontId="0" fillId="0" borderId="0" xfId="0" applyFill="1" applyBorder="1"/>
    <xf numFmtId="49" fontId="5" fillId="11" borderId="7" xfId="0" applyNumberFormat="1" applyFont="1" applyFill="1" applyBorder="1" applyAlignment="1" applyProtection="1">
      <alignment horizontal="left" wrapText="1"/>
      <protection locked="0"/>
    </xf>
    <xf numFmtId="49" fontId="5" fillId="12" borderId="9" xfId="0" applyNumberFormat="1" applyFont="1" applyFill="1" applyBorder="1" applyAlignment="1" applyProtection="1">
      <alignment wrapText="1"/>
    </xf>
    <xf numFmtId="49" fontId="5" fillId="12" borderId="9" xfId="0" applyNumberFormat="1" applyFont="1" applyFill="1" applyBorder="1" applyAlignment="1" applyProtection="1">
      <alignment horizontal="right" wrapText="1"/>
    </xf>
    <xf numFmtId="49" fontId="5" fillId="12" borderId="7" xfId="0" applyNumberFormat="1" applyFont="1" applyFill="1" applyBorder="1" applyAlignment="1" applyProtection="1">
      <alignment wrapText="1"/>
    </xf>
    <xf numFmtId="49" fontId="5" fillId="11" borderId="7" xfId="0" applyNumberFormat="1" applyFont="1" applyFill="1" applyBorder="1" applyAlignment="1" applyProtection="1">
      <alignment wrapText="1"/>
      <protection locked="0"/>
    </xf>
    <xf numFmtId="0" fontId="31" fillId="13" borderId="0" xfId="0" applyFont="1" applyFill="1"/>
    <xf numFmtId="0" fontId="32" fillId="14" borderId="1" xfId="0" applyFont="1" applyFill="1" applyBorder="1" applyAlignment="1">
      <alignment horizontal="center" vertical="top" wrapText="1"/>
    </xf>
    <xf numFmtId="0" fontId="32" fillId="0" borderId="0" xfId="0" applyFont="1" applyAlignment="1">
      <alignment horizontal="center" vertical="center"/>
    </xf>
    <xf numFmtId="49" fontId="5" fillId="15" borderId="1" xfId="0" applyNumberFormat="1" applyFont="1" applyFill="1" applyBorder="1" applyAlignment="1" applyProtection="1">
      <alignment horizontal="left" wrapText="1"/>
      <protection locked="0"/>
    </xf>
    <xf numFmtId="49" fontId="5" fillId="15" borderId="1" xfId="0" applyNumberFormat="1" applyFont="1" applyFill="1" applyBorder="1" applyAlignment="1" applyProtection="1">
      <alignment horizontal="right" wrapText="1"/>
      <protection locked="0"/>
    </xf>
    <xf numFmtId="4" fontId="16" fillId="15" borderId="1" xfId="40" applyNumberFormat="1" applyFont="1" applyFill="1" applyBorder="1" applyAlignment="1" applyProtection="1">
      <alignment horizontal="right" wrapText="1"/>
      <protection locked="0"/>
    </xf>
    <xf numFmtId="4" fontId="17" fillId="16" borderId="4" xfId="0" applyNumberFormat="1" applyFont="1" applyFill="1" applyBorder="1" applyAlignment="1" applyProtection="1">
      <alignment horizontal="right" wrapText="1"/>
    </xf>
    <xf numFmtId="0" fontId="0" fillId="13" borderId="0" xfId="0" applyFill="1" applyAlignment="1">
      <alignment wrapText="1"/>
    </xf>
    <xf numFmtId="0" fontId="31" fillId="13" borderId="17" xfId="0" applyFont="1" applyFill="1" applyBorder="1"/>
    <xf numFmtId="49" fontId="5" fillId="15" borderId="21" xfId="0" applyNumberFormat="1" applyFont="1" applyFill="1" applyBorder="1" applyAlignment="1" applyProtection="1">
      <alignment horizontal="left" wrapText="1"/>
      <protection locked="0"/>
    </xf>
    <xf numFmtId="49" fontId="5" fillId="15" borderId="21" xfId="0" applyNumberFormat="1" applyFont="1" applyFill="1" applyBorder="1" applyAlignment="1" applyProtection="1">
      <alignment horizontal="right" wrapText="1"/>
      <protection locked="0"/>
    </xf>
    <xf numFmtId="0" fontId="33" fillId="13" borderId="0" xfId="0" applyFont="1" applyFill="1"/>
    <xf numFmtId="0" fontId="31" fillId="0" borderId="0" xfId="0" applyFont="1"/>
    <xf numFmtId="0" fontId="35" fillId="17" borderId="1" xfId="0" applyFont="1" applyFill="1" applyBorder="1" applyAlignment="1" applyProtection="1">
      <alignment horizontal="center" vertical="center"/>
    </xf>
    <xf numFmtId="0" fontId="35" fillId="18" borderId="1" xfId="40" applyFont="1" applyFill="1" applyBorder="1" applyAlignment="1" applyProtection="1">
      <alignment horizontal="center" vertical="center" wrapText="1"/>
    </xf>
    <xf numFmtId="2" fontId="35" fillId="18" borderId="1" xfId="40" applyNumberFormat="1" applyFont="1" applyFill="1" applyBorder="1" applyAlignment="1" applyProtection="1">
      <alignment horizontal="center" vertical="center" wrapText="1"/>
    </xf>
    <xf numFmtId="0" fontId="34" fillId="13" borderId="0" xfId="0" applyFont="1" applyFill="1" applyProtection="1"/>
    <xf numFmtId="0" fontId="36" fillId="14" borderId="1" xfId="0" applyFont="1" applyFill="1" applyBorder="1" applyAlignment="1" applyProtection="1">
      <alignment horizontal="center"/>
    </xf>
    <xf numFmtId="0" fontId="36" fillId="14" borderId="1" xfId="0" applyFont="1" applyFill="1" applyBorder="1" applyAlignment="1">
      <alignment wrapText="1"/>
    </xf>
    <xf numFmtId="4" fontId="16" fillId="16" borderId="1" xfId="40" applyNumberFormat="1" applyFont="1" applyFill="1" applyBorder="1" applyAlignment="1" applyProtection="1">
      <alignment wrapText="1"/>
    </xf>
    <xf numFmtId="0" fontId="5" fillId="14" borderId="1" xfId="0" applyFont="1" applyFill="1" applyBorder="1" applyAlignment="1">
      <alignment wrapText="1"/>
    </xf>
    <xf numFmtId="0" fontId="32" fillId="14" borderId="1" xfId="0" applyFont="1" applyFill="1" applyBorder="1" applyAlignment="1" applyProtection="1">
      <alignment horizontal="center"/>
    </xf>
    <xf numFmtId="0" fontId="9" fillId="14" borderId="1" xfId="0" applyFont="1" applyFill="1" applyBorder="1" applyAlignment="1">
      <alignment wrapText="1"/>
    </xf>
    <xf numFmtId="4" fontId="17" fillId="16" borderId="1" xfId="40" applyNumberFormat="1" applyFont="1" applyFill="1" applyBorder="1" applyAlignment="1" applyProtection="1">
      <alignment vertical="top" wrapText="1"/>
    </xf>
    <xf numFmtId="0" fontId="32" fillId="14" borderId="1" xfId="0" applyFont="1" applyFill="1" applyBorder="1" applyAlignment="1">
      <alignment wrapText="1"/>
    </xf>
    <xf numFmtId="4" fontId="16" fillId="19" borderId="1" xfId="0" applyNumberFormat="1" applyFont="1" applyFill="1" applyBorder="1" applyAlignment="1" applyProtection="1">
      <protection locked="0"/>
    </xf>
    <xf numFmtId="4" fontId="16" fillId="20" borderId="1" xfId="40" applyNumberFormat="1" applyFont="1" applyFill="1" applyBorder="1" applyAlignment="1" applyProtection="1">
      <alignment wrapText="1"/>
    </xf>
    <xf numFmtId="4" fontId="17" fillId="20" borderId="1" xfId="0" applyNumberFormat="1" applyFont="1" applyFill="1" applyBorder="1" applyAlignment="1" applyProtection="1">
      <alignment wrapText="1"/>
    </xf>
    <xf numFmtId="0" fontId="16" fillId="13" borderId="0" xfId="0" applyFont="1" applyFill="1" applyProtection="1"/>
    <xf numFmtId="0" fontId="34" fillId="0" borderId="0" xfId="0" applyFont="1" applyProtection="1"/>
    <xf numFmtId="0" fontId="14" fillId="0" borderId="17" xfId="0" applyFont="1" applyBorder="1"/>
    <xf numFmtId="0" fontId="37" fillId="5" borderId="0" xfId="0" applyFont="1" applyFill="1"/>
    <xf numFmtId="49" fontId="38" fillId="21" borderId="0" xfId="0" applyNumberFormat="1" applyFont="1" applyFill="1" applyBorder="1" applyAlignment="1" applyProtection="1">
      <alignment horizontal="left" wrapText="1"/>
    </xf>
    <xf numFmtId="0" fontId="39" fillId="22" borderId="0" xfId="0" applyFont="1" applyFill="1"/>
    <xf numFmtId="0" fontId="28" fillId="22" borderId="0" xfId="0" applyFont="1" applyFill="1"/>
    <xf numFmtId="0" fontId="9" fillId="23" borderId="1" xfId="0" applyFont="1" applyFill="1" applyBorder="1" applyAlignment="1" applyProtection="1">
      <alignment horizontal="center" vertical="top" wrapText="1"/>
    </xf>
    <xf numFmtId="0" fontId="9" fillId="7" borderId="7" xfId="0" applyFont="1" applyFill="1" applyBorder="1" applyAlignment="1" applyProtection="1">
      <alignment horizontal="center" vertical="top" wrapText="1"/>
    </xf>
    <xf numFmtId="0" fontId="28" fillId="0" borderId="0" xfId="0" applyFont="1" applyProtection="1"/>
    <xf numFmtId="0" fontId="28" fillId="0" borderId="0" xfId="0" applyFont="1"/>
    <xf numFmtId="0" fontId="40" fillId="24" borderId="0" xfId="0" applyFont="1" applyFill="1" applyBorder="1"/>
    <xf numFmtId="0" fontId="32" fillId="0" borderId="0" xfId="13" applyFont="1" applyFill="1" applyBorder="1" applyAlignment="1" applyProtection="1">
      <alignment horizontal="left" wrapText="1"/>
    </xf>
    <xf numFmtId="0" fontId="9" fillId="0" borderId="0" xfId="0" applyFont="1" applyFill="1" applyBorder="1" applyAlignment="1" applyProtection="1">
      <alignment horizontal="center" vertical="top" wrapText="1"/>
    </xf>
    <xf numFmtId="0" fontId="36" fillId="0" borderId="0" xfId="13" applyFont="1" applyFill="1" applyBorder="1" applyAlignment="1" applyProtection="1">
      <alignment horizontal="left" wrapText="1"/>
    </xf>
    <xf numFmtId="0" fontId="36" fillId="0" borderId="0" xfId="0" applyFont="1" applyFill="1" applyBorder="1" applyAlignment="1" applyProtection="1">
      <alignment horizontal="left" wrapText="1"/>
    </xf>
    <xf numFmtId="0" fontId="0" fillId="0" borderId="17" xfId="0" quotePrefix="1" applyFill="1" applyBorder="1"/>
    <xf numFmtId="0" fontId="41" fillId="22" borderId="0" xfId="0" applyFont="1" applyFill="1"/>
    <xf numFmtId="0" fontId="42" fillId="21" borderId="0" xfId="0" applyFont="1" applyFill="1" applyBorder="1" applyAlignment="1" applyProtection="1">
      <alignment horizontal="center" vertical="top" wrapText="1"/>
    </xf>
    <xf numFmtId="0" fontId="43" fillId="22" borderId="0" xfId="0" applyFont="1" applyFill="1"/>
    <xf numFmtId="0" fontId="36" fillId="0" borderId="0" xfId="0" quotePrefix="1" applyFont="1" applyFill="1" applyBorder="1" applyAlignment="1" applyProtection="1">
      <alignment horizontal="left" wrapText="1"/>
    </xf>
    <xf numFmtId="4" fontId="35" fillId="18" borderId="28" xfId="0" applyNumberFormat="1" applyFont="1" applyFill="1" applyBorder="1" applyAlignment="1" applyProtection="1">
      <alignment horizontal="right" vertical="top" wrapText="1"/>
    </xf>
    <xf numFmtId="0" fontId="15" fillId="0" borderId="15" xfId="0" applyFont="1" applyBorder="1"/>
    <xf numFmtId="0" fontId="15" fillId="0" borderId="24" xfId="0" applyFont="1" applyBorder="1"/>
    <xf numFmtId="0" fontId="37" fillId="5" borderId="0" xfId="0" applyNumberFormat="1" applyFont="1" applyFill="1"/>
    <xf numFmtId="0" fontId="37" fillId="5" borderId="0" xfId="0" applyNumberFormat="1" applyFont="1" applyFill="1" applyProtection="1"/>
    <xf numFmtId="49" fontId="37" fillId="5" borderId="0" xfId="0" applyNumberFormat="1" applyFont="1" applyFill="1" applyProtection="1"/>
    <xf numFmtId="49" fontId="37" fillId="5" borderId="0" xfId="0" applyNumberFormat="1" applyFont="1" applyFill="1"/>
    <xf numFmtId="0" fontId="0" fillId="0" borderId="0" xfId="0" applyAlignment="1">
      <alignment horizontal="center"/>
    </xf>
    <xf numFmtId="0" fontId="0" fillId="0" borderId="0" xfId="0" applyProtection="1">
      <protection hidden="1"/>
    </xf>
    <xf numFmtId="0" fontId="6" fillId="3" borderId="5" xfId="20" applyFont="1" applyFill="1" applyBorder="1" applyAlignment="1" applyProtection="1"/>
    <xf numFmtId="0" fontId="5" fillId="3" borderId="0" xfId="20" applyFont="1" applyFill="1" applyBorder="1" applyAlignment="1" applyProtection="1"/>
    <xf numFmtId="0" fontId="5" fillId="3" borderId="6" xfId="20" applyFont="1" applyFill="1" applyBorder="1" applyAlignment="1" applyProtection="1"/>
    <xf numFmtId="0" fontId="5" fillId="3" borderId="5" xfId="20" applyFont="1" applyFill="1" applyBorder="1" applyAlignment="1" applyProtection="1"/>
    <xf numFmtId="0" fontId="5" fillId="3" borderId="7" xfId="20" applyFont="1" applyFill="1" applyBorder="1" applyAlignment="1" applyProtection="1"/>
    <xf numFmtId="0" fontId="5" fillId="3" borderId="29" xfId="20" applyFont="1" applyFill="1" applyBorder="1" applyAlignment="1" applyProtection="1"/>
    <xf numFmtId="0" fontId="14" fillId="0" borderId="0" xfId="0" applyFont="1"/>
    <xf numFmtId="0" fontId="5" fillId="3" borderId="30" xfId="15" applyFont="1" applyFill="1" applyBorder="1" applyAlignment="1" applyProtection="1">
      <alignment horizontal="right"/>
    </xf>
    <xf numFmtId="0" fontId="5" fillId="3" borderId="31" xfId="15" applyFont="1" applyFill="1" applyBorder="1" applyAlignment="1" applyProtection="1">
      <alignment horizontal="left"/>
    </xf>
    <xf numFmtId="0" fontId="32" fillId="0" borderId="0" xfId="0" applyFont="1" applyFill="1" applyBorder="1" applyAlignment="1">
      <alignment horizontal="left" wrapText="1"/>
    </xf>
    <xf numFmtId="0" fontId="32" fillId="0" borderId="24" xfId="0" applyFont="1" applyFill="1" applyBorder="1" applyAlignment="1">
      <alignment horizontal="left" wrapText="1"/>
    </xf>
    <xf numFmtId="0" fontId="17" fillId="3" borderId="11" xfId="0" applyFont="1" applyFill="1" applyBorder="1" applyAlignment="1">
      <alignment horizontal="center" vertical="top" wrapText="1"/>
    </xf>
    <xf numFmtId="49" fontId="5" fillId="11" borderId="1" xfId="0" applyNumberFormat="1" applyFont="1" applyFill="1" applyBorder="1" applyAlignment="1" applyProtection="1">
      <alignment wrapText="1"/>
      <protection locked="0"/>
    </xf>
    <xf numFmtId="49" fontId="5" fillId="11" borderId="9" xfId="0" applyNumberFormat="1" applyFont="1" applyFill="1" applyBorder="1" applyAlignment="1" applyProtection="1">
      <alignment wrapText="1"/>
      <protection locked="0"/>
    </xf>
    <xf numFmtId="0" fontId="16" fillId="11" borderId="9" xfId="40" applyNumberFormat="1" applyFont="1" applyFill="1" applyBorder="1" applyAlignment="1" applyProtection="1">
      <alignment horizontal="left" wrapText="1"/>
      <protection locked="0"/>
    </xf>
    <xf numFmtId="49" fontId="16" fillId="11" borderId="9" xfId="40" applyNumberFormat="1" applyFont="1" applyFill="1" applyBorder="1" applyAlignment="1" applyProtection="1">
      <alignment wrapText="1"/>
      <protection locked="0"/>
    </xf>
    <xf numFmtId="0" fontId="44" fillId="5" borderId="0" xfId="0" applyFont="1" applyFill="1" applyProtection="1"/>
    <xf numFmtId="0" fontId="37" fillId="5" borderId="0" xfId="0" applyFont="1" applyFill="1" applyProtection="1"/>
    <xf numFmtId="0" fontId="16" fillId="11" borderId="7" xfId="40" applyNumberFormat="1" applyFont="1" applyFill="1" applyBorder="1" applyAlignment="1" applyProtection="1">
      <alignment horizontal="left" wrapText="1"/>
      <protection locked="0"/>
    </xf>
    <xf numFmtId="49" fontId="16" fillId="11" borderId="7" xfId="40" applyNumberFormat="1" applyFont="1" applyFill="1" applyBorder="1" applyAlignment="1" applyProtection="1">
      <alignment wrapText="1"/>
      <protection locked="0"/>
    </xf>
    <xf numFmtId="49" fontId="5" fillId="12" borderId="1" xfId="0" applyNumberFormat="1" applyFont="1" applyFill="1" applyBorder="1" applyAlignment="1" applyProtection="1">
      <alignment wrapText="1"/>
    </xf>
    <xf numFmtId="49" fontId="5" fillId="12" borderId="21" xfId="0" applyNumberFormat="1" applyFont="1" applyFill="1" applyBorder="1" applyAlignment="1" applyProtection="1">
      <alignment wrapText="1"/>
    </xf>
    <xf numFmtId="4" fontId="17" fillId="16" borderId="4" xfId="0" applyNumberFormat="1" applyFont="1" applyFill="1" applyBorder="1" applyAlignment="1" applyProtection="1">
      <alignment horizontal="right" wrapText="1"/>
      <protection hidden="1"/>
    </xf>
    <xf numFmtId="4" fontId="17" fillId="0" borderId="4" xfId="0" applyNumberFormat="1" applyFont="1" applyFill="1" applyBorder="1" applyAlignment="1" applyProtection="1">
      <alignment horizontal="right" wrapText="1"/>
      <protection locked="0"/>
    </xf>
    <xf numFmtId="49" fontId="5" fillId="12" borderId="9" xfId="0" applyNumberFormat="1" applyFont="1" applyFill="1" applyBorder="1" applyAlignment="1" applyProtection="1">
      <alignment horizontal="left" wrapText="1"/>
    </xf>
    <xf numFmtId="49" fontId="5" fillId="12" borderId="7" xfId="0" applyNumberFormat="1" applyFont="1" applyFill="1" applyBorder="1" applyAlignment="1" applyProtection="1">
      <alignment horizontal="right" wrapText="1"/>
    </xf>
    <xf numFmtId="49" fontId="5" fillId="11" borderId="9" xfId="0" applyNumberFormat="1" applyFont="1" applyFill="1" applyBorder="1" applyAlignment="1" applyProtection="1">
      <alignment horizontal="left" wrapText="1"/>
      <protection locked="0"/>
    </xf>
    <xf numFmtId="49" fontId="44" fillId="5" borderId="0" xfId="0" applyNumberFormat="1" applyFont="1" applyFill="1" applyAlignment="1" applyProtection="1">
      <alignment horizontal="center" vertical="top" wrapText="1"/>
    </xf>
    <xf numFmtId="0" fontId="16" fillId="11" borderId="9" xfId="0" applyFont="1" applyFill="1" applyBorder="1" applyAlignment="1" applyProtection="1">
      <alignment wrapText="1"/>
      <protection locked="0"/>
    </xf>
    <xf numFmtId="49" fontId="5" fillId="11" borderId="9" xfId="0" applyNumberFormat="1" applyFont="1" applyFill="1" applyBorder="1" applyAlignment="1" applyProtection="1">
      <alignment horizontal="right" wrapText="1"/>
      <protection locked="0"/>
    </xf>
    <xf numFmtId="4" fontId="16" fillId="11" borderId="7" xfId="40" applyNumberFormat="1" applyFont="1" applyFill="1" applyBorder="1" applyAlignment="1" applyProtection="1">
      <alignment horizontal="right" wrapText="1"/>
      <protection locked="0"/>
    </xf>
    <xf numFmtId="0" fontId="16" fillId="4" borderId="7" xfId="40" applyNumberFormat="1" applyFont="1" applyFill="1" applyBorder="1" applyAlignment="1" applyProtection="1">
      <alignment horizontal="right" wrapText="1"/>
    </xf>
    <xf numFmtId="49" fontId="17" fillId="16" borderId="4" xfId="0" applyNumberFormat="1" applyFont="1" applyFill="1" applyBorder="1" applyAlignment="1" applyProtection="1">
      <alignment horizontal="right" wrapText="1"/>
      <protection hidden="1"/>
    </xf>
    <xf numFmtId="0" fontId="5" fillId="3" borderId="9" xfId="0" applyFont="1" applyFill="1" applyBorder="1" applyAlignment="1">
      <alignment horizontal="left" wrapText="1"/>
    </xf>
    <xf numFmtId="0" fontId="5" fillId="3" borderId="1" xfId="0" applyFont="1" applyFill="1" applyBorder="1" applyAlignment="1">
      <alignment horizontal="left" wrapText="1"/>
    </xf>
    <xf numFmtId="49" fontId="2" fillId="11" borderId="9" xfId="0" applyNumberFormat="1" applyFont="1" applyFill="1" applyBorder="1" applyAlignment="1" applyProtection="1">
      <alignment wrapText="1"/>
      <protection locked="0"/>
    </xf>
    <xf numFmtId="4" fontId="16" fillId="11" borderId="7" xfId="40" applyNumberFormat="1" applyFont="1" applyFill="1" applyBorder="1" applyAlignment="1" applyProtection="1">
      <alignment wrapText="1"/>
      <protection locked="0"/>
    </xf>
    <xf numFmtId="0" fontId="37" fillId="5" borderId="0" xfId="0" applyFont="1" applyFill="1" applyAlignment="1" applyProtection="1">
      <alignment horizontal="center" vertical="top"/>
    </xf>
    <xf numFmtId="49" fontId="5" fillId="11" borderId="1" xfId="0" applyNumberFormat="1" applyFont="1" applyFill="1" applyBorder="1" applyAlignment="1" applyProtection="1">
      <alignment horizontal="left" wrapText="1"/>
      <protection locked="0"/>
    </xf>
    <xf numFmtId="0" fontId="37" fillId="24" borderId="0" xfId="0" applyFont="1" applyFill="1" applyProtection="1"/>
    <xf numFmtId="0" fontId="48" fillId="13" borderId="0" xfId="0" applyFont="1" applyFill="1" applyProtection="1"/>
    <xf numFmtId="4" fontId="16" fillId="12" borderId="1" xfId="0" applyNumberFormat="1" applyFont="1" applyFill="1" applyBorder="1" applyAlignment="1" applyProtection="1"/>
    <xf numFmtId="49" fontId="5" fillId="12" borderId="7" xfId="0" applyNumberFormat="1" applyFont="1" applyFill="1" applyBorder="1" applyAlignment="1" applyProtection="1">
      <alignment horizontal="left" wrapText="1"/>
    </xf>
    <xf numFmtId="0" fontId="0" fillId="0" borderId="15" xfId="0" applyBorder="1" applyAlignment="1">
      <alignment horizontal="left" wrapText="1"/>
    </xf>
    <xf numFmtId="0" fontId="0" fillId="0" borderId="16" xfId="0" applyBorder="1" applyAlignment="1">
      <alignment horizontal="left" wrapText="1"/>
    </xf>
    <xf numFmtId="49" fontId="5" fillId="11" borderId="7" xfId="0" applyNumberFormat="1" applyFont="1" applyFill="1" applyBorder="1" applyAlignment="1" applyProtection="1">
      <alignment horizontal="right" wrapText="1"/>
      <protection locked="0"/>
    </xf>
    <xf numFmtId="0" fontId="48" fillId="13" borderId="0" xfId="0" applyFont="1" applyFill="1" applyAlignment="1" applyProtection="1">
      <alignment vertical="center"/>
    </xf>
    <xf numFmtId="0" fontId="5" fillId="3" borderId="7" xfId="0" applyFont="1" applyFill="1" applyBorder="1" applyAlignment="1" applyProtection="1">
      <alignment horizontal="left"/>
    </xf>
    <xf numFmtId="0" fontId="5" fillId="3" borderId="32" xfId="0" applyFont="1" applyFill="1" applyBorder="1" applyAlignment="1" applyProtection="1">
      <alignment horizontal="left" wrapText="1"/>
    </xf>
    <xf numFmtId="0" fontId="9" fillId="3" borderId="7" xfId="15" applyFont="1" applyFill="1" applyBorder="1" applyAlignment="1" applyProtection="1">
      <alignment horizontal="left" wrapText="1"/>
    </xf>
    <xf numFmtId="0" fontId="6" fillId="3" borderId="0" xfId="15" applyFont="1" applyFill="1" applyBorder="1" applyAlignment="1" applyProtection="1">
      <alignment horizontal="left" wrapText="1"/>
    </xf>
    <xf numFmtId="0" fontId="3" fillId="2" borderId="11" xfId="0" applyFont="1" applyFill="1" applyBorder="1" applyAlignment="1" applyProtection="1">
      <alignment horizontal="left"/>
    </xf>
    <xf numFmtId="0" fontId="0" fillId="0" borderId="0" xfId="0" applyAlignment="1">
      <alignment horizontal="center"/>
    </xf>
    <xf numFmtId="0" fontId="45" fillId="0" borderId="0" xfId="0" applyFont="1" applyBorder="1" applyAlignment="1">
      <alignment horizontal="center" vertical="center" wrapText="1"/>
    </xf>
    <xf numFmtId="0" fontId="45" fillId="0" borderId="0" xfId="0" applyFont="1" applyBorder="1" applyAlignment="1">
      <alignment horizontal="center" vertical="center"/>
    </xf>
    <xf numFmtId="0" fontId="3" fillId="2" borderId="33" xfId="37" applyNumberFormat="1" applyFont="1" applyFill="1" applyBorder="1" applyAlignment="1" applyProtection="1">
      <alignment horizontal="left" vertical="center"/>
    </xf>
    <xf numFmtId="0" fontId="19" fillId="6" borderId="5"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19" fillId="6" borderId="5" xfId="0" applyFont="1" applyFill="1" applyBorder="1" applyAlignment="1" applyProtection="1">
      <alignment horizontal="center" vertical="center" wrapText="1"/>
    </xf>
    <xf numFmtId="0" fontId="3" fillId="2" borderId="34" xfId="0" applyFont="1" applyFill="1" applyBorder="1" applyAlignment="1" applyProtection="1">
      <alignment horizontal="right"/>
    </xf>
    <xf numFmtId="0" fontId="19" fillId="6" borderId="0" xfId="0" applyFont="1" applyFill="1" applyBorder="1" applyAlignment="1" applyProtection="1">
      <alignment horizontal="center" vertical="center" wrapText="1"/>
    </xf>
    <xf numFmtId="0" fontId="9" fillId="6" borderId="4" xfId="0" applyFont="1" applyFill="1" applyBorder="1" applyAlignment="1" applyProtection="1">
      <alignment horizontal="center" vertical="center"/>
    </xf>
    <xf numFmtId="0" fontId="3" fillId="2" borderId="7" xfId="0" applyFont="1" applyFill="1" applyBorder="1" applyAlignment="1">
      <alignment horizontal="center" vertical="center"/>
    </xf>
    <xf numFmtId="0" fontId="3" fillId="2" borderId="21" xfId="0" applyFont="1" applyFill="1" applyBorder="1" applyAlignment="1" applyProtection="1">
      <alignment horizontal="right"/>
    </xf>
    <xf numFmtId="0" fontId="3" fillId="2" borderId="37" xfId="0" applyFont="1" applyFill="1" applyBorder="1" applyAlignment="1" applyProtection="1">
      <alignment horizontal="right"/>
    </xf>
    <xf numFmtId="0" fontId="3" fillId="2" borderId="38" xfId="0" applyFont="1" applyFill="1" applyBorder="1" applyAlignment="1" applyProtection="1">
      <alignment horizontal="right"/>
    </xf>
    <xf numFmtId="0" fontId="3" fillId="2" borderId="39" xfId="0" applyFont="1" applyFill="1" applyBorder="1" applyAlignment="1">
      <alignment horizontal="center" vertical="center"/>
    </xf>
    <xf numFmtId="0" fontId="19" fillId="6" borderId="2"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5" xfId="0" applyFont="1" applyFill="1" applyBorder="1" applyAlignment="1" applyProtection="1">
      <alignment horizontal="right"/>
    </xf>
    <xf numFmtId="0" fontId="19" fillId="6" borderId="7" xfId="0" applyFont="1" applyFill="1" applyBorder="1" applyAlignment="1" applyProtection="1">
      <alignment horizontal="center" vertical="center" wrapText="1"/>
    </xf>
    <xf numFmtId="0" fontId="3" fillId="2" borderId="40" xfId="0" applyFont="1" applyFill="1" applyBorder="1" applyAlignment="1" applyProtection="1">
      <alignment horizontal="right"/>
    </xf>
    <xf numFmtId="0" fontId="3" fillId="2" borderId="41" xfId="0" applyFont="1" applyFill="1" applyBorder="1" applyAlignment="1" applyProtection="1">
      <alignment horizontal="right"/>
    </xf>
    <xf numFmtId="0" fontId="3" fillId="2" borderId="42" xfId="0" applyFont="1" applyFill="1" applyBorder="1" applyAlignment="1" applyProtection="1">
      <alignment horizontal="right"/>
    </xf>
    <xf numFmtId="0" fontId="3" fillId="2" borderId="43" xfId="0" applyFont="1" applyFill="1" applyBorder="1" applyAlignment="1" applyProtection="1">
      <alignment horizontal="right"/>
    </xf>
    <xf numFmtId="0" fontId="19" fillId="6" borderId="33" xfId="0" applyFont="1" applyFill="1" applyBorder="1" applyAlignment="1">
      <alignment horizontal="center" vertical="center"/>
    </xf>
    <xf numFmtId="0" fontId="19" fillId="6" borderId="14" xfId="0" applyFont="1" applyFill="1" applyBorder="1" applyAlignment="1">
      <alignment horizontal="center" vertical="center"/>
    </xf>
    <xf numFmtId="0" fontId="19" fillId="9" borderId="0" xfId="0" applyFont="1" applyFill="1" applyBorder="1" applyAlignment="1" applyProtection="1">
      <alignment horizontal="center" wrapText="1"/>
    </xf>
    <xf numFmtId="0" fontId="17" fillId="7" borderId="36" xfId="0" applyFont="1" applyFill="1" applyBorder="1" applyAlignment="1" applyProtection="1">
      <alignment horizontal="right" wrapText="1"/>
    </xf>
    <xf numFmtId="0" fontId="23" fillId="5" borderId="13" xfId="0" applyFont="1" applyFill="1" applyBorder="1" applyAlignment="1" applyProtection="1">
      <alignment horizontal="center" wrapText="1"/>
    </xf>
    <xf numFmtId="0" fontId="19" fillId="6" borderId="7" xfId="0" applyFont="1" applyFill="1" applyBorder="1" applyAlignment="1">
      <alignment horizontal="center" vertical="center"/>
    </xf>
    <xf numFmtId="0" fontId="19" fillId="6" borderId="7" xfId="0" applyFont="1" applyFill="1" applyBorder="1" applyAlignment="1">
      <alignment horizontal="center" vertical="center" wrapText="1"/>
    </xf>
    <xf numFmtId="0" fontId="3" fillId="2" borderId="7" xfId="0" applyFont="1" applyFill="1" applyBorder="1" applyAlignment="1" applyProtection="1">
      <alignment horizontal="right" vertical="center" wrapText="1"/>
    </xf>
    <xf numFmtId="0" fontId="35" fillId="17" borderId="44" xfId="0" applyFont="1" applyFill="1" applyBorder="1" applyAlignment="1">
      <alignment horizontal="right" wrapText="1"/>
    </xf>
    <xf numFmtId="0" fontId="35" fillId="17" borderId="45" xfId="0" applyFont="1" applyFill="1" applyBorder="1" applyAlignment="1">
      <alignment horizontal="right" wrapText="1"/>
    </xf>
    <xf numFmtId="0" fontId="35" fillId="17" borderId="46" xfId="0" applyFont="1" applyFill="1" applyBorder="1" applyAlignment="1">
      <alignment horizontal="right" wrapText="1"/>
    </xf>
    <xf numFmtId="0" fontId="35" fillId="17" borderId="26" xfId="0" applyFont="1" applyFill="1" applyBorder="1" applyAlignment="1">
      <alignment horizontal="center" vertical="center" wrapText="1"/>
    </xf>
    <xf numFmtId="0" fontId="35" fillId="17" borderId="27" xfId="0" applyFont="1" applyFill="1" applyBorder="1" applyAlignment="1">
      <alignment horizontal="center" vertical="center" wrapText="1"/>
    </xf>
    <xf numFmtId="0" fontId="35" fillId="17" borderId="28" xfId="0" applyFont="1" applyFill="1" applyBorder="1" applyAlignment="1">
      <alignment horizontal="center" vertical="center" wrapText="1"/>
    </xf>
    <xf numFmtId="0" fontId="46" fillId="25" borderId="1" xfId="0" applyFont="1" applyFill="1" applyBorder="1" applyAlignment="1">
      <alignment horizontal="center" vertical="center" wrapText="1"/>
    </xf>
    <xf numFmtId="0" fontId="35" fillId="17" borderId="1" xfId="0" applyFont="1" applyFill="1" applyBorder="1" applyAlignment="1">
      <alignment horizontal="right" wrapText="1"/>
    </xf>
    <xf numFmtId="0" fontId="35" fillId="18" borderId="26" xfId="0" applyFont="1" applyFill="1" applyBorder="1" applyAlignment="1" applyProtection="1">
      <alignment horizontal="right" vertical="top" wrapText="1"/>
    </xf>
    <xf numFmtId="0" fontId="35" fillId="18" borderId="27" xfId="0" applyFont="1" applyFill="1" applyBorder="1" applyAlignment="1" applyProtection="1">
      <alignment horizontal="right" vertical="top" wrapText="1"/>
    </xf>
    <xf numFmtId="0" fontId="35" fillId="18" borderId="28" xfId="0" applyFont="1" applyFill="1" applyBorder="1" applyAlignment="1" applyProtection="1">
      <alignment horizontal="right" vertical="top" wrapText="1"/>
    </xf>
    <xf numFmtId="0" fontId="19" fillId="26" borderId="26" xfId="0" applyFont="1" applyFill="1" applyBorder="1" applyAlignment="1" applyProtection="1">
      <alignment horizontal="center" vertical="center" wrapText="1"/>
    </xf>
    <xf numFmtId="0" fontId="19" fillId="26" borderId="27" xfId="0" applyFont="1" applyFill="1" applyBorder="1" applyAlignment="1" applyProtection="1">
      <alignment horizontal="center" vertical="center" wrapText="1"/>
    </xf>
    <xf numFmtId="0" fontId="19" fillId="26" borderId="28" xfId="0" applyFont="1" applyFill="1" applyBorder="1" applyAlignment="1" applyProtection="1">
      <alignment horizontal="center" vertical="center" wrapText="1"/>
    </xf>
    <xf numFmtId="0" fontId="19" fillId="6" borderId="2" xfId="40" applyFont="1" applyFill="1" applyBorder="1" applyAlignment="1" applyProtection="1">
      <alignment horizontal="center" vertical="center" wrapText="1"/>
    </xf>
    <xf numFmtId="0" fontId="19" fillId="6" borderId="33" xfId="40" applyFont="1" applyFill="1" applyBorder="1" applyAlignment="1" applyProtection="1">
      <alignment horizontal="center" vertical="center" wrapText="1"/>
    </xf>
    <xf numFmtId="0" fontId="19" fillId="26" borderId="1" xfId="0" applyFont="1" applyFill="1" applyBorder="1" applyAlignment="1" applyProtection="1">
      <alignment horizontal="center" vertical="center" wrapText="1"/>
    </xf>
  </cellXfs>
  <cellStyles count="43">
    <cellStyle name="ErrorLink" xfId="1"/>
    <cellStyle name="Hyperlink" xfId="2" builtinId="8"/>
    <cellStyle name="Normal" xfId="0" builtinId="0"/>
    <cellStyle name="Normal 10" xfId="3"/>
    <cellStyle name="Normal 11" xfId="4"/>
    <cellStyle name="Normal 12" xfId="5"/>
    <cellStyle name="Normal 13" xfId="6"/>
    <cellStyle name="Normal 14" xfId="7"/>
    <cellStyle name="Normal 15" xfId="8"/>
    <cellStyle name="Normal 16" xfId="9"/>
    <cellStyle name="Normal 17" xfId="10"/>
    <cellStyle name="Normal 18" xfId="11"/>
    <cellStyle name="Normal 19" xfId="12"/>
    <cellStyle name="Normal 2" xfId="13"/>
    <cellStyle name="Normal 2 10" xfId="14"/>
    <cellStyle name="Normal 2 2" xfId="15"/>
    <cellStyle name="Normal 2 3" xfId="16"/>
    <cellStyle name="Normal 2 4" xfId="17"/>
    <cellStyle name="Normal 2 5" xfId="18"/>
    <cellStyle name="Normal 2 6" xfId="19"/>
    <cellStyle name="Normal 2 7" xfId="20"/>
    <cellStyle name="Normal 2 8" xfId="21"/>
    <cellStyle name="Normal 2 9" xfId="22"/>
    <cellStyle name="Normal 20" xfId="23"/>
    <cellStyle name="Normal 21" xfId="24"/>
    <cellStyle name="Normal 22" xfId="25"/>
    <cellStyle name="Normal 23" xfId="26"/>
    <cellStyle name="Normal 24" xfId="27"/>
    <cellStyle name="Normal 25" xfId="28"/>
    <cellStyle name="Normal 26" xfId="29"/>
    <cellStyle name="Normal 27" xfId="30"/>
    <cellStyle name="Normal 28" xfId="31"/>
    <cellStyle name="Normal 29" xfId="32"/>
    <cellStyle name="Normal 3" xfId="33"/>
    <cellStyle name="Normal 30" xfId="34"/>
    <cellStyle name="Normal 31" xfId="35"/>
    <cellStyle name="Normal 4" xfId="36"/>
    <cellStyle name="Normal 5" xfId="37"/>
    <cellStyle name="Normal 6" xfId="38"/>
    <cellStyle name="Normal 7" xfId="39"/>
    <cellStyle name="Normal 7 2" xfId="40"/>
    <cellStyle name="Normal 8" xfId="41"/>
    <cellStyle name="Normal 9" xfId="4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s>
</file>

<file path=xl/ctrlProps/ctrlProp1.xml><?xml version="1.0" encoding="utf-8"?>
<formControlPr xmlns="http://schemas.microsoft.com/office/spreadsheetml/2009/9/main" objectType="Button"/>
</file>

<file path=xl/ctrlProps/ctrlProp2.xml><?xml version="1.0" encoding="utf-8"?>
<formControlPr xmlns="http://schemas.microsoft.com/office/spreadsheetml/2009/9/main" objectType="Button"/>
</file>

<file path=xl/ctrlProps/ctrlProp3.xml><?xml version="1.0" encoding="utf-8"?>
<formControlPr xmlns="http://schemas.microsoft.com/office/spreadsheetml/2009/9/main" objectType="Button"/>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2.png"/><Relationship Id="rId1" Type="http://schemas.openxmlformats.org/officeDocument/2006/relationships/image" Target="../media/image4.png"/><Relationship Id="rId4" Type="http://schemas.openxmlformats.org/officeDocument/2006/relationships/image" Target="../media/image6.png"/></Relationships>
</file>

<file path=xl/drawings/_rels/drawing5.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2.png"/><Relationship Id="rId1" Type="http://schemas.openxmlformats.org/officeDocument/2006/relationships/image" Target="../media/image4.png"/><Relationship Id="rId4" Type="http://schemas.openxmlformats.org/officeDocument/2006/relationships/image" Target="../media/image6.png"/></Relationships>
</file>

<file path=xl/drawings/_rels/drawing6.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2.png"/><Relationship Id="rId1" Type="http://schemas.openxmlformats.org/officeDocument/2006/relationships/image" Target="../media/image4.png"/><Relationship Id="rId4" Type="http://schemas.openxmlformats.org/officeDocument/2006/relationships/image" Target="../media/image6.png"/></Relationships>
</file>

<file path=xl/drawings/_rels/drawing7.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2.png"/><Relationship Id="rId1" Type="http://schemas.openxmlformats.org/officeDocument/2006/relationships/image" Target="../media/image4.png"/><Relationship Id="rId4" Type="http://schemas.openxmlformats.org/officeDocument/2006/relationships/image" Target="../media/image6.png"/></Relationships>
</file>

<file path=xl/drawings/_rels/drawing8.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2.png"/><Relationship Id="rId1" Type="http://schemas.openxmlformats.org/officeDocument/2006/relationships/image" Target="../media/image4.png"/><Relationship Id="rId4" Type="http://schemas.openxmlformats.org/officeDocument/2006/relationships/image" Target="../media/image6.png"/></Relationships>
</file>

<file path=xl/drawings/_rels/drawing9.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2.png"/><Relationship Id="rId1" Type="http://schemas.openxmlformats.org/officeDocument/2006/relationships/image" Target="../media/image4.png"/><Relationship Id="rId4" Type="http://schemas.openxmlformats.org/officeDocument/2006/relationships/image" Target="../media/image6.png"/></Relationships>
</file>

<file path=xl/drawings/_rels/drawing10.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2.png"/><Relationship Id="rId1" Type="http://schemas.openxmlformats.org/officeDocument/2006/relationships/image" Target="../media/image4.png"/><Relationship Id="rId4" Type="http://schemas.openxmlformats.org/officeDocument/2006/relationships/image" Target="../media/image6.png"/></Relationships>
</file>

<file path=xl/drawings/_rels/drawing12.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2.png"/><Relationship Id="rId1" Type="http://schemas.openxmlformats.org/officeDocument/2006/relationships/image" Target="../media/image4.png"/><Relationship Id="rId4" Type="http://schemas.openxmlformats.org/officeDocument/2006/relationships/image" Target="../media/image6.png"/></Relationships>
</file>

<file path=xl/drawings/_rels/drawing13.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2.png"/><Relationship Id="rId1" Type="http://schemas.openxmlformats.org/officeDocument/2006/relationships/image" Target="../media/image4.png"/><Relationship Id="rId4" Type="http://schemas.openxmlformats.org/officeDocument/2006/relationships/image" Target="../media/image6.png"/></Relationships>
</file>

<file path=xl/drawings/_rels/drawing14.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2.png"/><Relationship Id="rId1" Type="http://schemas.openxmlformats.org/officeDocument/2006/relationships/image" Target="../media/image4.png"/><Relationship Id="rId4" Type="http://schemas.openxmlformats.org/officeDocument/2006/relationships/image" Target="../media/image6.png"/></Relationships>
</file>

<file path=xl/drawings/_rels/drawing15.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2.png"/><Relationship Id="rId1" Type="http://schemas.openxmlformats.org/officeDocument/2006/relationships/image" Target="../media/image4.png"/></Relationships>
</file>

<file path=xl/drawings/_rels/drawing16.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2.png"/></Relationships>
</file>

<file path=xl/drawings/_rels/drawing17.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xdr:from>
      <xdr:col>2</xdr:col>
      <xdr:colOff>2428875</xdr:colOff>
      <xdr:row>10</xdr:row>
      <xdr:rowOff>152400</xdr:rowOff>
    </xdr:from>
    <xdr:to>
      <xdr:col>2</xdr:col>
      <xdr:colOff>2695575</xdr:colOff>
      <xdr:row>11</xdr:row>
      <xdr:rowOff>200025</xdr:rowOff>
    </xdr:to>
    <xdr:pic>
      <xdr:nvPicPr>
        <xdr:cNvPr id="17410"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4048125" y="2247900"/>
          <a:ext cx="266700" cy="25717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3</xdr:col>
      <xdr:colOff>2409825</xdr:colOff>
      <xdr:row>11</xdr:row>
      <xdr:rowOff>9525</xdr:rowOff>
    </xdr:from>
    <xdr:to>
      <xdr:col>3</xdr:col>
      <xdr:colOff>2667000</xdr:colOff>
      <xdr:row>12</xdr:row>
      <xdr:rowOff>9525</xdr:rowOff>
    </xdr:to>
    <xdr:pic>
      <xdr:nvPicPr>
        <xdr:cNvPr id="18434"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5248275" y="2019300"/>
          <a:ext cx="257175" cy="209550"/>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2266950</xdr:colOff>
      <xdr:row>8</xdr:row>
      <xdr:rowOff>314325</xdr:rowOff>
    </xdr:from>
    <xdr:to>
      <xdr:col>1</xdr:col>
      <xdr:colOff>542925</xdr:colOff>
      <xdr:row>9</xdr:row>
      <xdr:rowOff>190500</xdr:rowOff>
    </xdr:to>
    <xdr:pic macro="[0]!Sheet6.next_sheet">
      <xdr:nvPicPr>
        <xdr:cNvPr id="16388" name="Picture 14"/>
        <xdr:cNvPicPr>
          <a:picLocks noChangeAspect="1" noChangeArrowheads="1"/>
        </xdr:cNvPicPr>
      </xdr:nvPicPr>
      <xdr:blipFill>
        <a:blip xmlns:r="http://schemas.openxmlformats.org/officeDocument/2006/relationships" r:embed="rId1" cstate="print"/>
        <a:srcRect/>
        <a:stretch>
          <a:fillRect/>
        </a:stretch>
      </xdr:blipFill>
      <xdr:spPr bwMode="auto">
        <a:xfrm>
          <a:off x="2266950" y="2600325"/>
          <a:ext cx="885825" cy="352425"/>
        </a:xfrm>
        <a:prstGeom prst="rect">
          <a:avLst/>
        </a:prstGeom>
        <a:noFill/>
        <a:ln w="9525">
          <a:noFill/>
          <a:miter lim="800000"/>
          <a:headEnd/>
          <a:tailEnd/>
        </a:ln>
      </xdr:spPr>
    </xdr:pic>
    <xdr:clientData/>
  </xdr:twoCellAnchor>
  <xdr:twoCellAnchor>
    <xdr:from>
      <xdr:col>0</xdr:col>
      <xdr:colOff>0</xdr:colOff>
      <xdr:row>0</xdr:row>
      <xdr:rowOff>9525</xdr:rowOff>
    </xdr:from>
    <xdr:to>
      <xdr:col>1</xdr:col>
      <xdr:colOff>0</xdr:colOff>
      <xdr:row>0</xdr:row>
      <xdr:rowOff>619125</xdr:rowOff>
    </xdr:to>
    <xdr:pic>
      <xdr:nvPicPr>
        <xdr:cNvPr id="16389" name="Picture 2"/>
        <xdr:cNvPicPr>
          <a:picLocks noChangeAspect="1" noChangeArrowheads="1"/>
        </xdr:cNvPicPr>
      </xdr:nvPicPr>
      <xdr:blipFill>
        <a:blip xmlns:r="http://schemas.openxmlformats.org/officeDocument/2006/relationships" r:embed="rId2" cstate="print"/>
        <a:srcRect/>
        <a:stretch>
          <a:fillRect/>
        </a:stretch>
      </xdr:blipFill>
      <xdr:spPr bwMode="auto">
        <a:xfrm>
          <a:off x="0" y="9525"/>
          <a:ext cx="2609850" cy="609600"/>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838200</xdr:colOff>
      <xdr:row>7</xdr:row>
      <xdr:rowOff>85725</xdr:rowOff>
    </xdr:from>
    <xdr:to>
      <xdr:col>2</xdr:col>
      <xdr:colOff>1743075</xdr:colOff>
      <xdr:row>7</xdr:row>
      <xdr:rowOff>428625</xdr:rowOff>
    </xdr:to>
    <xdr:pic macro="[0]!Sheet9.addRow_Sch1SalesDtls">
      <xdr:nvPicPr>
        <xdr:cNvPr id="19461" name="Picture 5"/>
        <xdr:cNvPicPr>
          <a:picLocks noChangeAspect="1" noChangeArrowheads="1"/>
        </xdr:cNvPicPr>
      </xdr:nvPicPr>
      <xdr:blipFill>
        <a:blip xmlns:r="http://schemas.openxmlformats.org/officeDocument/2006/relationships" r:embed="rId1" cstate="print"/>
        <a:srcRect/>
        <a:stretch>
          <a:fillRect/>
        </a:stretch>
      </xdr:blipFill>
      <xdr:spPr bwMode="auto">
        <a:xfrm>
          <a:off x="4514850" y="1962150"/>
          <a:ext cx="904875" cy="342900"/>
        </a:xfrm>
        <a:prstGeom prst="rect">
          <a:avLst/>
        </a:prstGeom>
        <a:noFill/>
        <a:ln w="9525">
          <a:noFill/>
          <a:miter lim="800000"/>
          <a:headEnd/>
          <a:tailEnd/>
        </a:ln>
      </xdr:spPr>
    </xdr:pic>
    <xdr:clientData/>
  </xdr:twoCellAnchor>
  <xdr:twoCellAnchor>
    <xdr:from>
      <xdr:col>3</xdr:col>
      <xdr:colOff>95250</xdr:colOff>
      <xdr:row>8</xdr:row>
      <xdr:rowOff>47625</xdr:rowOff>
    </xdr:from>
    <xdr:to>
      <xdr:col>3</xdr:col>
      <xdr:colOff>1000125</xdr:colOff>
      <xdr:row>8</xdr:row>
      <xdr:rowOff>390525</xdr:rowOff>
    </xdr:to>
    <xdr:pic macro="[0]!Sheet9.next_sheet">
      <xdr:nvPicPr>
        <xdr:cNvPr id="19462" name="Picture 6"/>
        <xdr:cNvPicPr>
          <a:picLocks noChangeAspect="1" noChangeArrowheads="1"/>
        </xdr:cNvPicPr>
      </xdr:nvPicPr>
      <xdr:blipFill>
        <a:blip xmlns:r="http://schemas.openxmlformats.org/officeDocument/2006/relationships" r:embed="rId2" cstate="print"/>
        <a:srcRect/>
        <a:stretch>
          <a:fillRect/>
        </a:stretch>
      </xdr:blipFill>
      <xdr:spPr bwMode="auto">
        <a:xfrm>
          <a:off x="5610225" y="2400300"/>
          <a:ext cx="904875" cy="342900"/>
        </a:xfrm>
        <a:prstGeom prst="rect">
          <a:avLst/>
        </a:prstGeom>
        <a:noFill/>
        <a:ln w="9525">
          <a:noFill/>
          <a:miter lim="800000"/>
          <a:headEnd/>
          <a:tailEnd/>
        </a:ln>
      </xdr:spPr>
    </xdr:pic>
    <xdr:clientData/>
  </xdr:twoCellAnchor>
  <xdr:twoCellAnchor>
    <xdr:from>
      <xdr:col>2</xdr:col>
      <xdr:colOff>838200</xdr:colOff>
      <xdr:row>8</xdr:row>
      <xdr:rowOff>47625</xdr:rowOff>
    </xdr:from>
    <xdr:to>
      <xdr:col>2</xdr:col>
      <xdr:colOff>1743075</xdr:colOff>
      <xdr:row>8</xdr:row>
      <xdr:rowOff>390525</xdr:rowOff>
    </xdr:to>
    <xdr:pic macro="[0]!Sheet9.prev_sheet">
      <xdr:nvPicPr>
        <xdr:cNvPr id="19463" name="Picture 7"/>
        <xdr:cNvPicPr>
          <a:picLocks noChangeAspect="1" noChangeArrowheads="1"/>
        </xdr:cNvPicPr>
      </xdr:nvPicPr>
      <xdr:blipFill>
        <a:blip xmlns:r="http://schemas.openxmlformats.org/officeDocument/2006/relationships" r:embed="rId3" cstate="print"/>
        <a:srcRect/>
        <a:stretch>
          <a:fillRect/>
        </a:stretch>
      </xdr:blipFill>
      <xdr:spPr bwMode="auto">
        <a:xfrm>
          <a:off x="4514850" y="2400300"/>
          <a:ext cx="904875" cy="342900"/>
        </a:xfrm>
        <a:prstGeom prst="rect">
          <a:avLst/>
        </a:prstGeom>
        <a:noFill/>
        <a:ln w="9525">
          <a:noFill/>
          <a:miter lim="800000"/>
          <a:headEnd/>
          <a:tailEnd/>
        </a:ln>
      </xdr:spPr>
    </xdr:pic>
    <xdr:clientData/>
  </xdr:twoCellAnchor>
  <xdr:twoCellAnchor>
    <xdr:from>
      <xdr:col>3</xdr:col>
      <xdr:colOff>95250</xdr:colOff>
      <xdr:row>7</xdr:row>
      <xdr:rowOff>104775</xdr:rowOff>
    </xdr:from>
    <xdr:to>
      <xdr:col>3</xdr:col>
      <xdr:colOff>1000125</xdr:colOff>
      <xdr:row>7</xdr:row>
      <xdr:rowOff>447675</xdr:rowOff>
    </xdr:to>
    <xdr:pic macro="[0]!Sch1_GeneralRateSalesDtlsList">
      <xdr:nvPicPr>
        <xdr:cNvPr id="19464" name="Picture 9"/>
        <xdr:cNvPicPr>
          <a:picLocks noChangeAspect="1" noChangeArrowheads="1"/>
        </xdr:cNvPicPr>
      </xdr:nvPicPr>
      <xdr:blipFill>
        <a:blip xmlns:r="http://schemas.openxmlformats.org/officeDocument/2006/relationships" r:embed="rId4" cstate="print"/>
        <a:srcRect/>
        <a:stretch>
          <a:fillRect/>
        </a:stretch>
      </xdr:blipFill>
      <xdr:spPr bwMode="auto">
        <a:xfrm>
          <a:off x="5610225" y="1981200"/>
          <a:ext cx="904875" cy="342900"/>
        </a:xfrm>
        <a:prstGeom prst="rect">
          <a:avLst/>
        </a:prstGeom>
        <a:noFill/>
        <a:ln w="9525">
          <a:noFill/>
          <a:miter lim="800000"/>
          <a:headEnd/>
          <a:tailEn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2</xdr:col>
      <xdr:colOff>857250</xdr:colOff>
      <xdr:row>7</xdr:row>
      <xdr:rowOff>66675</xdr:rowOff>
    </xdr:from>
    <xdr:to>
      <xdr:col>2</xdr:col>
      <xdr:colOff>1762125</xdr:colOff>
      <xdr:row>7</xdr:row>
      <xdr:rowOff>409575</xdr:rowOff>
    </xdr:to>
    <xdr:pic macro="[0]!Sheet10.addRow_Sch2SalesDtls">
      <xdr:nvPicPr>
        <xdr:cNvPr id="20485" name="Picture 5"/>
        <xdr:cNvPicPr>
          <a:picLocks noChangeAspect="1" noChangeArrowheads="1"/>
        </xdr:cNvPicPr>
      </xdr:nvPicPr>
      <xdr:blipFill>
        <a:blip xmlns:r="http://schemas.openxmlformats.org/officeDocument/2006/relationships" r:embed="rId1" cstate="print"/>
        <a:srcRect/>
        <a:stretch>
          <a:fillRect/>
        </a:stretch>
      </xdr:blipFill>
      <xdr:spPr bwMode="auto">
        <a:xfrm>
          <a:off x="4533900" y="1933575"/>
          <a:ext cx="904875" cy="342900"/>
        </a:xfrm>
        <a:prstGeom prst="rect">
          <a:avLst/>
        </a:prstGeom>
        <a:noFill/>
        <a:ln w="9525">
          <a:noFill/>
          <a:miter lim="800000"/>
          <a:headEnd/>
          <a:tailEnd/>
        </a:ln>
      </xdr:spPr>
    </xdr:pic>
    <xdr:clientData/>
  </xdr:twoCellAnchor>
  <xdr:twoCellAnchor>
    <xdr:from>
      <xdr:col>3</xdr:col>
      <xdr:colOff>104775</xdr:colOff>
      <xdr:row>8</xdr:row>
      <xdr:rowOff>9525</xdr:rowOff>
    </xdr:from>
    <xdr:to>
      <xdr:col>3</xdr:col>
      <xdr:colOff>1009650</xdr:colOff>
      <xdr:row>8</xdr:row>
      <xdr:rowOff>352425</xdr:rowOff>
    </xdr:to>
    <xdr:pic macro="[0]!Sheet10.next_sheet">
      <xdr:nvPicPr>
        <xdr:cNvPr id="20486" name="Picture 6"/>
        <xdr:cNvPicPr>
          <a:picLocks noChangeAspect="1" noChangeArrowheads="1"/>
        </xdr:cNvPicPr>
      </xdr:nvPicPr>
      <xdr:blipFill>
        <a:blip xmlns:r="http://schemas.openxmlformats.org/officeDocument/2006/relationships" r:embed="rId2" cstate="print"/>
        <a:srcRect/>
        <a:stretch>
          <a:fillRect/>
        </a:stretch>
      </xdr:blipFill>
      <xdr:spPr bwMode="auto">
        <a:xfrm>
          <a:off x="5619750" y="2352675"/>
          <a:ext cx="904875" cy="342900"/>
        </a:xfrm>
        <a:prstGeom prst="rect">
          <a:avLst/>
        </a:prstGeom>
        <a:noFill/>
        <a:ln w="9525">
          <a:noFill/>
          <a:miter lim="800000"/>
          <a:headEnd/>
          <a:tailEnd/>
        </a:ln>
      </xdr:spPr>
    </xdr:pic>
    <xdr:clientData/>
  </xdr:twoCellAnchor>
  <xdr:twoCellAnchor>
    <xdr:from>
      <xdr:col>2</xdr:col>
      <xdr:colOff>857250</xdr:colOff>
      <xdr:row>8</xdr:row>
      <xdr:rowOff>9525</xdr:rowOff>
    </xdr:from>
    <xdr:to>
      <xdr:col>2</xdr:col>
      <xdr:colOff>1762125</xdr:colOff>
      <xdr:row>8</xdr:row>
      <xdr:rowOff>352425</xdr:rowOff>
    </xdr:to>
    <xdr:pic macro="[0]!Sheet10.prev_sheet">
      <xdr:nvPicPr>
        <xdr:cNvPr id="20487" name="Picture 7"/>
        <xdr:cNvPicPr>
          <a:picLocks noChangeAspect="1" noChangeArrowheads="1"/>
        </xdr:cNvPicPr>
      </xdr:nvPicPr>
      <xdr:blipFill>
        <a:blip xmlns:r="http://schemas.openxmlformats.org/officeDocument/2006/relationships" r:embed="rId3" cstate="print"/>
        <a:srcRect/>
        <a:stretch>
          <a:fillRect/>
        </a:stretch>
      </xdr:blipFill>
      <xdr:spPr bwMode="auto">
        <a:xfrm>
          <a:off x="4533900" y="2352675"/>
          <a:ext cx="904875" cy="342900"/>
        </a:xfrm>
        <a:prstGeom prst="rect">
          <a:avLst/>
        </a:prstGeom>
        <a:noFill/>
        <a:ln w="9525">
          <a:noFill/>
          <a:miter lim="800000"/>
          <a:headEnd/>
          <a:tailEnd/>
        </a:ln>
      </xdr:spPr>
    </xdr:pic>
    <xdr:clientData/>
  </xdr:twoCellAnchor>
  <xdr:twoCellAnchor>
    <xdr:from>
      <xdr:col>3</xdr:col>
      <xdr:colOff>104775</xdr:colOff>
      <xdr:row>7</xdr:row>
      <xdr:rowOff>76200</xdr:rowOff>
    </xdr:from>
    <xdr:to>
      <xdr:col>3</xdr:col>
      <xdr:colOff>1009650</xdr:colOff>
      <xdr:row>7</xdr:row>
      <xdr:rowOff>419100</xdr:rowOff>
    </xdr:to>
    <xdr:pic macro="[0]!Sch2_OtherRateSalesDtlsList">
      <xdr:nvPicPr>
        <xdr:cNvPr id="20488" name="Picture 14"/>
        <xdr:cNvPicPr>
          <a:picLocks noChangeAspect="1" noChangeArrowheads="1"/>
        </xdr:cNvPicPr>
      </xdr:nvPicPr>
      <xdr:blipFill>
        <a:blip xmlns:r="http://schemas.openxmlformats.org/officeDocument/2006/relationships" r:embed="rId4" cstate="print"/>
        <a:srcRect/>
        <a:stretch>
          <a:fillRect/>
        </a:stretch>
      </xdr:blipFill>
      <xdr:spPr bwMode="auto">
        <a:xfrm>
          <a:off x="5619750" y="1943100"/>
          <a:ext cx="904875" cy="342900"/>
        </a:xfrm>
        <a:prstGeom prst="rect">
          <a:avLst/>
        </a:prstGeom>
        <a:noFill/>
        <a:ln w="9525">
          <a:noFill/>
          <a:miter lim="800000"/>
          <a:headEnd/>
          <a:tailEn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2</xdr:col>
      <xdr:colOff>838200</xdr:colOff>
      <xdr:row>19</xdr:row>
      <xdr:rowOff>85725</xdr:rowOff>
    </xdr:from>
    <xdr:to>
      <xdr:col>2</xdr:col>
      <xdr:colOff>1743075</xdr:colOff>
      <xdr:row>19</xdr:row>
      <xdr:rowOff>428625</xdr:rowOff>
    </xdr:to>
    <xdr:pic macro="[0]!Sheet11.addRow_Sch3SalesExpDtls">
      <xdr:nvPicPr>
        <xdr:cNvPr id="21513" name="Picture 5"/>
        <xdr:cNvPicPr>
          <a:picLocks noChangeAspect="1" noChangeArrowheads="1"/>
        </xdr:cNvPicPr>
      </xdr:nvPicPr>
      <xdr:blipFill>
        <a:blip xmlns:r="http://schemas.openxmlformats.org/officeDocument/2006/relationships" r:embed="rId1" cstate="print"/>
        <a:srcRect/>
        <a:stretch>
          <a:fillRect/>
        </a:stretch>
      </xdr:blipFill>
      <xdr:spPr bwMode="auto">
        <a:xfrm>
          <a:off x="4514850" y="4743450"/>
          <a:ext cx="904875" cy="342900"/>
        </a:xfrm>
        <a:prstGeom prst="rect">
          <a:avLst/>
        </a:prstGeom>
        <a:noFill/>
        <a:ln w="9525">
          <a:noFill/>
          <a:miter lim="800000"/>
          <a:headEnd/>
          <a:tailEnd/>
        </a:ln>
      </xdr:spPr>
    </xdr:pic>
    <xdr:clientData/>
  </xdr:twoCellAnchor>
  <xdr:twoCellAnchor>
    <xdr:from>
      <xdr:col>3</xdr:col>
      <xdr:colOff>95250</xdr:colOff>
      <xdr:row>20</xdr:row>
      <xdr:rowOff>38100</xdr:rowOff>
    </xdr:from>
    <xdr:to>
      <xdr:col>3</xdr:col>
      <xdr:colOff>1000125</xdr:colOff>
      <xdr:row>20</xdr:row>
      <xdr:rowOff>381000</xdr:rowOff>
    </xdr:to>
    <xdr:pic macro="[0]!Sheet11.next_sheet">
      <xdr:nvPicPr>
        <xdr:cNvPr id="21514" name="Picture 6"/>
        <xdr:cNvPicPr>
          <a:picLocks noChangeAspect="1" noChangeArrowheads="1"/>
        </xdr:cNvPicPr>
      </xdr:nvPicPr>
      <xdr:blipFill>
        <a:blip xmlns:r="http://schemas.openxmlformats.org/officeDocument/2006/relationships" r:embed="rId2" cstate="print"/>
        <a:srcRect/>
        <a:stretch>
          <a:fillRect/>
        </a:stretch>
      </xdr:blipFill>
      <xdr:spPr bwMode="auto">
        <a:xfrm>
          <a:off x="5610225" y="5172075"/>
          <a:ext cx="904875" cy="342900"/>
        </a:xfrm>
        <a:prstGeom prst="rect">
          <a:avLst/>
        </a:prstGeom>
        <a:noFill/>
        <a:ln w="9525">
          <a:noFill/>
          <a:miter lim="800000"/>
          <a:headEnd/>
          <a:tailEnd/>
        </a:ln>
      </xdr:spPr>
    </xdr:pic>
    <xdr:clientData/>
  </xdr:twoCellAnchor>
  <xdr:twoCellAnchor>
    <xdr:from>
      <xdr:col>2</xdr:col>
      <xdr:colOff>838200</xdr:colOff>
      <xdr:row>20</xdr:row>
      <xdr:rowOff>38100</xdr:rowOff>
    </xdr:from>
    <xdr:to>
      <xdr:col>2</xdr:col>
      <xdr:colOff>1743075</xdr:colOff>
      <xdr:row>20</xdr:row>
      <xdr:rowOff>381000</xdr:rowOff>
    </xdr:to>
    <xdr:pic macro="[0]!Sheet11.prev_sheet">
      <xdr:nvPicPr>
        <xdr:cNvPr id="21515" name="Picture 7"/>
        <xdr:cNvPicPr>
          <a:picLocks noChangeAspect="1" noChangeArrowheads="1"/>
        </xdr:cNvPicPr>
      </xdr:nvPicPr>
      <xdr:blipFill>
        <a:blip xmlns:r="http://schemas.openxmlformats.org/officeDocument/2006/relationships" r:embed="rId3" cstate="print"/>
        <a:srcRect/>
        <a:stretch>
          <a:fillRect/>
        </a:stretch>
      </xdr:blipFill>
      <xdr:spPr bwMode="auto">
        <a:xfrm>
          <a:off x="4514850" y="5172075"/>
          <a:ext cx="904875" cy="342900"/>
        </a:xfrm>
        <a:prstGeom prst="rect">
          <a:avLst/>
        </a:prstGeom>
        <a:noFill/>
        <a:ln w="9525">
          <a:noFill/>
          <a:miter lim="800000"/>
          <a:headEnd/>
          <a:tailEnd/>
        </a:ln>
      </xdr:spPr>
    </xdr:pic>
    <xdr:clientData/>
  </xdr:twoCellAnchor>
  <xdr:twoCellAnchor>
    <xdr:from>
      <xdr:col>3</xdr:col>
      <xdr:colOff>95250</xdr:colOff>
      <xdr:row>19</xdr:row>
      <xdr:rowOff>85725</xdr:rowOff>
    </xdr:from>
    <xdr:to>
      <xdr:col>3</xdr:col>
      <xdr:colOff>1000125</xdr:colOff>
      <xdr:row>19</xdr:row>
      <xdr:rowOff>428625</xdr:rowOff>
    </xdr:to>
    <xdr:pic macro="[0]!Sch3_ZeroRateExportList">
      <xdr:nvPicPr>
        <xdr:cNvPr id="21516" name="Picture 11"/>
        <xdr:cNvPicPr>
          <a:picLocks noChangeAspect="1" noChangeArrowheads="1"/>
        </xdr:cNvPicPr>
      </xdr:nvPicPr>
      <xdr:blipFill>
        <a:blip xmlns:r="http://schemas.openxmlformats.org/officeDocument/2006/relationships" r:embed="rId4" cstate="print"/>
        <a:srcRect/>
        <a:stretch>
          <a:fillRect/>
        </a:stretch>
      </xdr:blipFill>
      <xdr:spPr bwMode="auto">
        <a:xfrm>
          <a:off x="5610225" y="4743450"/>
          <a:ext cx="904875" cy="342900"/>
        </a:xfrm>
        <a:prstGeom prst="rect">
          <a:avLst/>
        </a:prstGeom>
        <a:noFill/>
        <a:ln w="9525">
          <a:noFill/>
          <a:miter lim="800000"/>
          <a:headEnd/>
          <a:tailEnd/>
        </a:ln>
      </xdr:spPr>
    </xdr:pic>
    <xdr:clientData/>
  </xdr:twoCellAnchor>
  <xdr:twoCellAnchor>
    <xdr:from>
      <xdr:col>2</xdr:col>
      <xdr:colOff>866775</xdr:colOff>
      <xdr:row>8</xdr:row>
      <xdr:rowOff>123825</xdr:rowOff>
    </xdr:from>
    <xdr:to>
      <xdr:col>3</xdr:col>
      <xdr:colOff>1009650</xdr:colOff>
      <xdr:row>10</xdr:row>
      <xdr:rowOff>95250</xdr:rowOff>
    </xdr:to>
    <xdr:grpSp>
      <xdr:nvGrpSpPr>
        <xdr:cNvPr id="21517" name="Group 2"/>
        <xdr:cNvGrpSpPr>
          <a:grpSpLocks/>
        </xdr:cNvGrpSpPr>
      </xdr:nvGrpSpPr>
      <xdr:grpSpPr bwMode="auto">
        <a:xfrm>
          <a:off x="4543425" y="2238375"/>
          <a:ext cx="1981200" cy="371475"/>
          <a:chOff x="4572000" y="2238375"/>
          <a:chExt cx="1990725" cy="371475"/>
        </a:xfrm>
      </xdr:grpSpPr>
      <xdr:pic macro="[0]!Sheet11.addRow_Sch3SalesDtls">
        <xdr:nvPicPr>
          <xdr:cNvPr id="21518" name="Picture 5"/>
          <xdr:cNvPicPr>
            <a:picLocks noChangeAspect="1" noChangeArrowheads="1"/>
          </xdr:cNvPicPr>
        </xdr:nvPicPr>
        <xdr:blipFill>
          <a:blip xmlns:r="http://schemas.openxmlformats.org/officeDocument/2006/relationships" r:embed="rId1" cstate="print"/>
          <a:srcRect/>
          <a:stretch>
            <a:fillRect/>
          </a:stretch>
        </xdr:blipFill>
        <xdr:spPr bwMode="auto">
          <a:xfrm>
            <a:off x="4572000" y="2238375"/>
            <a:ext cx="914400" cy="371475"/>
          </a:xfrm>
          <a:prstGeom prst="rect">
            <a:avLst/>
          </a:prstGeom>
          <a:noFill/>
          <a:ln w="9525">
            <a:noFill/>
            <a:miter lim="800000"/>
            <a:headEnd/>
            <a:tailEnd/>
          </a:ln>
        </xdr:spPr>
      </xdr:pic>
      <xdr:pic macro="[0]!importCSV_Sch3_zeroSalesLst">
        <xdr:nvPicPr>
          <xdr:cNvPr id="21519" name="Picture 12"/>
          <xdr:cNvPicPr>
            <a:picLocks noChangeAspect="1" noChangeArrowheads="1"/>
          </xdr:cNvPicPr>
        </xdr:nvPicPr>
        <xdr:blipFill>
          <a:blip xmlns:r="http://schemas.openxmlformats.org/officeDocument/2006/relationships" r:embed="rId4" cstate="print"/>
          <a:srcRect/>
          <a:stretch>
            <a:fillRect/>
          </a:stretch>
        </xdr:blipFill>
        <xdr:spPr bwMode="auto">
          <a:xfrm>
            <a:off x="5648325" y="2238375"/>
            <a:ext cx="914400" cy="342900"/>
          </a:xfrm>
          <a:prstGeom prst="rect">
            <a:avLst/>
          </a:prstGeom>
          <a:noFill/>
          <a:ln w="9525">
            <a:noFill/>
            <a:miter lim="800000"/>
            <a:headEnd/>
            <a:tailEnd/>
          </a:ln>
        </xdr:spPr>
      </xdr:pic>
    </xdr:grp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838200</xdr:colOff>
      <xdr:row>7</xdr:row>
      <xdr:rowOff>85725</xdr:rowOff>
    </xdr:from>
    <xdr:to>
      <xdr:col>2</xdr:col>
      <xdr:colOff>1743075</xdr:colOff>
      <xdr:row>7</xdr:row>
      <xdr:rowOff>428625</xdr:rowOff>
    </xdr:to>
    <xdr:pic macro="[0]!Sheet12.addRow_Sch4SalesDtls">
      <xdr:nvPicPr>
        <xdr:cNvPr id="22533" name="Picture 5"/>
        <xdr:cNvPicPr>
          <a:picLocks noChangeAspect="1" noChangeArrowheads="1"/>
        </xdr:cNvPicPr>
      </xdr:nvPicPr>
      <xdr:blipFill>
        <a:blip xmlns:r="http://schemas.openxmlformats.org/officeDocument/2006/relationships" r:embed="rId1" cstate="print"/>
        <a:srcRect/>
        <a:stretch>
          <a:fillRect/>
        </a:stretch>
      </xdr:blipFill>
      <xdr:spPr bwMode="auto">
        <a:xfrm>
          <a:off x="4514850" y="1933575"/>
          <a:ext cx="904875" cy="342900"/>
        </a:xfrm>
        <a:prstGeom prst="rect">
          <a:avLst/>
        </a:prstGeom>
        <a:noFill/>
        <a:ln w="9525">
          <a:noFill/>
          <a:miter lim="800000"/>
          <a:headEnd/>
          <a:tailEnd/>
        </a:ln>
      </xdr:spPr>
    </xdr:pic>
    <xdr:clientData/>
  </xdr:twoCellAnchor>
  <xdr:twoCellAnchor>
    <xdr:from>
      <xdr:col>3</xdr:col>
      <xdr:colOff>95250</xdr:colOff>
      <xdr:row>8</xdr:row>
      <xdr:rowOff>38100</xdr:rowOff>
    </xdr:from>
    <xdr:to>
      <xdr:col>3</xdr:col>
      <xdr:colOff>1000125</xdr:colOff>
      <xdr:row>8</xdr:row>
      <xdr:rowOff>381000</xdr:rowOff>
    </xdr:to>
    <xdr:pic macro="[0]!Sheet12.next_sheet">
      <xdr:nvPicPr>
        <xdr:cNvPr id="22534" name="Picture 6"/>
        <xdr:cNvPicPr>
          <a:picLocks noChangeAspect="1" noChangeArrowheads="1"/>
        </xdr:cNvPicPr>
      </xdr:nvPicPr>
      <xdr:blipFill>
        <a:blip xmlns:r="http://schemas.openxmlformats.org/officeDocument/2006/relationships" r:embed="rId2" cstate="print"/>
        <a:srcRect/>
        <a:stretch>
          <a:fillRect/>
        </a:stretch>
      </xdr:blipFill>
      <xdr:spPr bwMode="auto">
        <a:xfrm>
          <a:off x="5610225" y="2362200"/>
          <a:ext cx="904875" cy="342900"/>
        </a:xfrm>
        <a:prstGeom prst="rect">
          <a:avLst/>
        </a:prstGeom>
        <a:noFill/>
        <a:ln w="9525">
          <a:noFill/>
          <a:miter lim="800000"/>
          <a:headEnd/>
          <a:tailEnd/>
        </a:ln>
      </xdr:spPr>
    </xdr:pic>
    <xdr:clientData/>
  </xdr:twoCellAnchor>
  <xdr:twoCellAnchor>
    <xdr:from>
      <xdr:col>2</xdr:col>
      <xdr:colOff>838200</xdr:colOff>
      <xdr:row>8</xdr:row>
      <xdr:rowOff>38100</xdr:rowOff>
    </xdr:from>
    <xdr:to>
      <xdr:col>2</xdr:col>
      <xdr:colOff>1743075</xdr:colOff>
      <xdr:row>8</xdr:row>
      <xdr:rowOff>381000</xdr:rowOff>
    </xdr:to>
    <xdr:pic macro="[0]!Sheet12.prev_sheet">
      <xdr:nvPicPr>
        <xdr:cNvPr id="22535" name="Picture 7"/>
        <xdr:cNvPicPr>
          <a:picLocks noChangeAspect="1" noChangeArrowheads="1"/>
        </xdr:cNvPicPr>
      </xdr:nvPicPr>
      <xdr:blipFill>
        <a:blip xmlns:r="http://schemas.openxmlformats.org/officeDocument/2006/relationships" r:embed="rId3" cstate="print"/>
        <a:srcRect/>
        <a:stretch>
          <a:fillRect/>
        </a:stretch>
      </xdr:blipFill>
      <xdr:spPr bwMode="auto">
        <a:xfrm>
          <a:off x="4514850" y="2362200"/>
          <a:ext cx="904875" cy="342900"/>
        </a:xfrm>
        <a:prstGeom prst="rect">
          <a:avLst/>
        </a:prstGeom>
        <a:noFill/>
        <a:ln w="9525">
          <a:noFill/>
          <a:miter lim="800000"/>
          <a:headEnd/>
          <a:tailEnd/>
        </a:ln>
      </xdr:spPr>
    </xdr:pic>
    <xdr:clientData/>
  </xdr:twoCellAnchor>
  <xdr:twoCellAnchor>
    <xdr:from>
      <xdr:col>3</xdr:col>
      <xdr:colOff>95250</xdr:colOff>
      <xdr:row>7</xdr:row>
      <xdr:rowOff>85725</xdr:rowOff>
    </xdr:from>
    <xdr:to>
      <xdr:col>3</xdr:col>
      <xdr:colOff>1000125</xdr:colOff>
      <xdr:row>7</xdr:row>
      <xdr:rowOff>428625</xdr:rowOff>
    </xdr:to>
    <xdr:pic macro="[0]!Sch4_ExemptSalesDtlsList">
      <xdr:nvPicPr>
        <xdr:cNvPr id="22536" name="Picture 9"/>
        <xdr:cNvPicPr>
          <a:picLocks noChangeAspect="1" noChangeArrowheads="1"/>
        </xdr:cNvPicPr>
      </xdr:nvPicPr>
      <xdr:blipFill>
        <a:blip xmlns:r="http://schemas.openxmlformats.org/officeDocument/2006/relationships" r:embed="rId4" cstate="print"/>
        <a:srcRect/>
        <a:stretch>
          <a:fillRect/>
        </a:stretch>
      </xdr:blipFill>
      <xdr:spPr bwMode="auto">
        <a:xfrm>
          <a:off x="5610225" y="1933575"/>
          <a:ext cx="904875" cy="342900"/>
        </a:xfrm>
        <a:prstGeom prst="rect">
          <a:avLst/>
        </a:prstGeom>
        <a:noFill/>
        <a:ln w="9525">
          <a:noFill/>
          <a:miter lim="800000"/>
          <a:headEnd/>
          <a:tailEn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2</xdr:col>
      <xdr:colOff>838200</xdr:colOff>
      <xdr:row>7</xdr:row>
      <xdr:rowOff>85725</xdr:rowOff>
    </xdr:from>
    <xdr:to>
      <xdr:col>2</xdr:col>
      <xdr:colOff>1743075</xdr:colOff>
      <xdr:row>7</xdr:row>
      <xdr:rowOff>428625</xdr:rowOff>
    </xdr:to>
    <xdr:pic macro="[0]!Sheet13.addRow_Sch5PurchsDtls">
      <xdr:nvPicPr>
        <xdr:cNvPr id="23558" name="Picture 5"/>
        <xdr:cNvPicPr>
          <a:picLocks noChangeAspect="1" noChangeArrowheads="1"/>
        </xdr:cNvPicPr>
      </xdr:nvPicPr>
      <xdr:blipFill>
        <a:blip xmlns:r="http://schemas.openxmlformats.org/officeDocument/2006/relationships" r:embed="rId1" cstate="print"/>
        <a:srcRect/>
        <a:stretch>
          <a:fillRect/>
        </a:stretch>
      </xdr:blipFill>
      <xdr:spPr bwMode="auto">
        <a:xfrm>
          <a:off x="4514850" y="2009775"/>
          <a:ext cx="904875" cy="342900"/>
        </a:xfrm>
        <a:prstGeom prst="rect">
          <a:avLst/>
        </a:prstGeom>
        <a:noFill/>
        <a:ln w="9525">
          <a:noFill/>
          <a:miter lim="800000"/>
          <a:headEnd/>
          <a:tailEnd/>
        </a:ln>
      </xdr:spPr>
    </xdr:pic>
    <xdr:clientData/>
  </xdr:twoCellAnchor>
  <xdr:twoCellAnchor>
    <xdr:from>
      <xdr:col>3</xdr:col>
      <xdr:colOff>95250</xdr:colOff>
      <xdr:row>8</xdr:row>
      <xdr:rowOff>38100</xdr:rowOff>
    </xdr:from>
    <xdr:to>
      <xdr:col>3</xdr:col>
      <xdr:colOff>1000125</xdr:colOff>
      <xdr:row>8</xdr:row>
      <xdr:rowOff>381000</xdr:rowOff>
    </xdr:to>
    <xdr:pic macro="[0]!Sheet13.next_sheet">
      <xdr:nvPicPr>
        <xdr:cNvPr id="23559" name="Picture 6"/>
        <xdr:cNvPicPr>
          <a:picLocks noChangeAspect="1" noChangeArrowheads="1"/>
        </xdr:cNvPicPr>
      </xdr:nvPicPr>
      <xdr:blipFill>
        <a:blip xmlns:r="http://schemas.openxmlformats.org/officeDocument/2006/relationships" r:embed="rId2" cstate="print"/>
        <a:srcRect/>
        <a:stretch>
          <a:fillRect/>
        </a:stretch>
      </xdr:blipFill>
      <xdr:spPr bwMode="auto">
        <a:xfrm>
          <a:off x="5610225" y="2438400"/>
          <a:ext cx="904875" cy="342900"/>
        </a:xfrm>
        <a:prstGeom prst="rect">
          <a:avLst/>
        </a:prstGeom>
        <a:noFill/>
        <a:ln w="9525">
          <a:noFill/>
          <a:miter lim="800000"/>
          <a:headEnd/>
          <a:tailEnd/>
        </a:ln>
      </xdr:spPr>
    </xdr:pic>
    <xdr:clientData/>
  </xdr:twoCellAnchor>
  <xdr:twoCellAnchor>
    <xdr:from>
      <xdr:col>2</xdr:col>
      <xdr:colOff>838200</xdr:colOff>
      <xdr:row>8</xdr:row>
      <xdr:rowOff>38100</xdr:rowOff>
    </xdr:from>
    <xdr:to>
      <xdr:col>2</xdr:col>
      <xdr:colOff>1743075</xdr:colOff>
      <xdr:row>8</xdr:row>
      <xdr:rowOff>381000</xdr:rowOff>
    </xdr:to>
    <xdr:pic macro="[0]!Sheet13.prev_sheet">
      <xdr:nvPicPr>
        <xdr:cNvPr id="23560" name="Picture 7"/>
        <xdr:cNvPicPr>
          <a:picLocks noChangeAspect="1" noChangeArrowheads="1"/>
        </xdr:cNvPicPr>
      </xdr:nvPicPr>
      <xdr:blipFill>
        <a:blip xmlns:r="http://schemas.openxmlformats.org/officeDocument/2006/relationships" r:embed="rId3" cstate="print"/>
        <a:srcRect/>
        <a:stretch>
          <a:fillRect/>
        </a:stretch>
      </xdr:blipFill>
      <xdr:spPr bwMode="auto">
        <a:xfrm>
          <a:off x="4514850" y="2438400"/>
          <a:ext cx="904875" cy="342900"/>
        </a:xfrm>
        <a:prstGeom prst="rect">
          <a:avLst/>
        </a:prstGeom>
        <a:noFill/>
        <a:ln w="9525">
          <a:noFill/>
          <a:miter lim="800000"/>
          <a:headEnd/>
          <a:tailEnd/>
        </a:ln>
      </xdr:spPr>
    </xdr:pic>
    <xdr:clientData/>
  </xdr:twoCellAnchor>
  <xdr:twoCellAnchor>
    <xdr:from>
      <xdr:col>3</xdr:col>
      <xdr:colOff>95250</xdr:colOff>
      <xdr:row>7</xdr:row>
      <xdr:rowOff>85725</xdr:rowOff>
    </xdr:from>
    <xdr:to>
      <xdr:col>3</xdr:col>
      <xdr:colOff>1000125</xdr:colOff>
      <xdr:row>7</xdr:row>
      <xdr:rowOff>428625</xdr:rowOff>
    </xdr:to>
    <xdr:pic macro="[0]!Sch5_InputTaxPurchDtlsGRList">
      <xdr:nvPicPr>
        <xdr:cNvPr id="23561" name="Picture 9"/>
        <xdr:cNvPicPr>
          <a:picLocks noChangeAspect="1" noChangeArrowheads="1"/>
        </xdr:cNvPicPr>
      </xdr:nvPicPr>
      <xdr:blipFill>
        <a:blip xmlns:r="http://schemas.openxmlformats.org/officeDocument/2006/relationships" r:embed="rId4" cstate="print"/>
        <a:srcRect/>
        <a:stretch>
          <a:fillRect/>
        </a:stretch>
      </xdr:blipFill>
      <xdr:spPr bwMode="auto">
        <a:xfrm>
          <a:off x="5610225" y="2009775"/>
          <a:ext cx="904875" cy="342900"/>
        </a:xfrm>
        <a:prstGeom prst="rect">
          <a:avLst/>
        </a:prstGeom>
        <a:noFill/>
        <a:ln w="9525">
          <a:noFill/>
          <a:miter lim="800000"/>
          <a:headEnd/>
          <a:tailEnd/>
        </a:ln>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838200</xdr:colOff>
      <xdr:row>7</xdr:row>
      <xdr:rowOff>85725</xdr:rowOff>
    </xdr:from>
    <xdr:to>
      <xdr:col>2</xdr:col>
      <xdr:colOff>1743075</xdr:colOff>
      <xdr:row>7</xdr:row>
      <xdr:rowOff>428625</xdr:rowOff>
    </xdr:to>
    <xdr:pic macro="[0]!Sheet14.addRow_Sch6PurchsDtls">
      <xdr:nvPicPr>
        <xdr:cNvPr id="24582" name="Picture 5"/>
        <xdr:cNvPicPr>
          <a:picLocks noChangeAspect="1" noChangeArrowheads="1"/>
        </xdr:cNvPicPr>
      </xdr:nvPicPr>
      <xdr:blipFill>
        <a:blip xmlns:r="http://schemas.openxmlformats.org/officeDocument/2006/relationships" r:embed="rId1" cstate="print"/>
        <a:srcRect/>
        <a:stretch>
          <a:fillRect/>
        </a:stretch>
      </xdr:blipFill>
      <xdr:spPr bwMode="auto">
        <a:xfrm>
          <a:off x="4514850" y="1990725"/>
          <a:ext cx="904875" cy="342900"/>
        </a:xfrm>
        <a:prstGeom prst="rect">
          <a:avLst/>
        </a:prstGeom>
        <a:noFill/>
        <a:ln w="9525">
          <a:noFill/>
          <a:miter lim="800000"/>
          <a:headEnd/>
          <a:tailEnd/>
        </a:ln>
      </xdr:spPr>
    </xdr:pic>
    <xdr:clientData/>
  </xdr:twoCellAnchor>
  <xdr:twoCellAnchor>
    <xdr:from>
      <xdr:col>3</xdr:col>
      <xdr:colOff>95250</xdr:colOff>
      <xdr:row>8</xdr:row>
      <xdr:rowOff>38100</xdr:rowOff>
    </xdr:from>
    <xdr:to>
      <xdr:col>3</xdr:col>
      <xdr:colOff>1000125</xdr:colOff>
      <xdr:row>8</xdr:row>
      <xdr:rowOff>381000</xdr:rowOff>
    </xdr:to>
    <xdr:pic macro="[0]!Sheet14.next_sheet">
      <xdr:nvPicPr>
        <xdr:cNvPr id="24583" name="Picture 6"/>
        <xdr:cNvPicPr>
          <a:picLocks noChangeAspect="1" noChangeArrowheads="1"/>
        </xdr:cNvPicPr>
      </xdr:nvPicPr>
      <xdr:blipFill>
        <a:blip xmlns:r="http://schemas.openxmlformats.org/officeDocument/2006/relationships" r:embed="rId2" cstate="print"/>
        <a:srcRect/>
        <a:stretch>
          <a:fillRect/>
        </a:stretch>
      </xdr:blipFill>
      <xdr:spPr bwMode="auto">
        <a:xfrm>
          <a:off x="5610225" y="2419350"/>
          <a:ext cx="904875" cy="342900"/>
        </a:xfrm>
        <a:prstGeom prst="rect">
          <a:avLst/>
        </a:prstGeom>
        <a:noFill/>
        <a:ln w="9525">
          <a:noFill/>
          <a:miter lim="800000"/>
          <a:headEnd/>
          <a:tailEnd/>
        </a:ln>
      </xdr:spPr>
    </xdr:pic>
    <xdr:clientData/>
  </xdr:twoCellAnchor>
  <xdr:twoCellAnchor>
    <xdr:from>
      <xdr:col>2</xdr:col>
      <xdr:colOff>838200</xdr:colOff>
      <xdr:row>8</xdr:row>
      <xdr:rowOff>38100</xdr:rowOff>
    </xdr:from>
    <xdr:to>
      <xdr:col>2</xdr:col>
      <xdr:colOff>1743075</xdr:colOff>
      <xdr:row>8</xdr:row>
      <xdr:rowOff>381000</xdr:rowOff>
    </xdr:to>
    <xdr:pic macro="[0]!Sheet14.prev_sheet">
      <xdr:nvPicPr>
        <xdr:cNvPr id="24584" name="Picture 7"/>
        <xdr:cNvPicPr>
          <a:picLocks noChangeAspect="1" noChangeArrowheads="1"/>
        </xdr:cNvPicPr>
      </xdr:nvPicPr>
      <xdr:blipFill>
        <a:blip xmlns:r="http://schemas.openxmlformats.org/officeDocument/2006/relationships" r:embed="rId3" cstate="print"/>
        <a:srcRect/>
        <a:stretch>
          <a:fillRect/>
        </a:stretch>
      </xdr:blipFill>
      <xdr:spPr bwMode="auto">
        <a:xfrm>
          <a:off x="4514850" y="2419350"/>
          <a:ext cx="904875" cy="342900"/>
        </a:xfrm>
        <a:prstGeom prst="rect">
          <a:avLst/>
        </a:prstGeom>
        <a:noFill/>
        <a:ln w="9525">
          <a:noFill/>
          <a:miter lim="800000"/>
          <a:headEnd/>
          <a:tailEnd/>
        </a:ln>
      </xdr:spPr>
    </xdr:pic>
    <xdr:clientData/>
  </xdr:twoCellAnchor>
  <xdr:twoCellAnchor>
    <xdr:from>
      <xdr:col>3</xdr:col>
      <xdr:colOff>95250</xdr:colOff>
      <xdr:row>7</xdr:row>
      <xdr:rowOff>85725</xdr:rowOff>
    </xdr:from>
    <xdr:to>
      <xdr:col>3</xdr:col>
      <xdr:colOff>1000125</xdr:colOff>
      <xdr:row>7</xdr:row>
      <xdr:rowOff>428625</xdr:rowOff>
    </xdr:to>
    <xdr:pic macro="[0]!Sch6_InputTaxPurchDtlsORList">
      <xdr:nvPicPr>
        <xdr:cNvPr id="24585" name="Picture 9"/>
        <xdr:cNvPicPr>
          <a:picLocks noChangeAspect="1" noChangeArrowheads="1"/>
        </xdr:cNvPicPr>
      </xdr:nvPicPr>
      <xdr:blipFill>
        <a:blip xmlns:r="http://schemas.openxmlformats.org/officeDocument/2006/relationships" r:embed="rId4" cstate="print"/>
        <a:srcRect/>
        <a:stretch>
          <a:fillRect/>
        </a:stretch>
      </xdr:blipFill>
      <xdr:spPr bwMode="auto">
        <a:xfrm>
          <a:off x="5610225" y="1990725"/>
          <a:ext cx="904875" cy="342900"/>
        </a:xfrm>
        <a:prstGeom prst="rect">
          <a:avLst/>
        </a:prstGeom>
        <a:noFill/>
        <a:ln w="9525">
          <a:noFill/>
          <a:miter lim="800000"/>
          <a:headEnd/>
          <a:tailEnd/>
        </a:ln>
      </xdr:spPr>
    </xdr:pic>
    <xdr:clientData/>
  </xdr:twoCellAnchor>
</xdr:wsDr>
</file>

<file path=xl/drawings/drawing10.xml><?xml version="1.0" encoding="utf-8"?>
<xdr:wsDr xmlns:xdr="http://schemas.openxmlformats.org/drawingml/2006/spreadsheetDrawing" xmlns:a="http://schemas.openxmlformats.org/drawingml/2006/main">
  <xdr:twoCellAnchor>
    <xdr:from>
      <xdr:col>2</xdr:col>
      <xdr:colOff>838200</xdr:colOff>
      <xdr:row>7</xdr:row>
      <xdr:rowOff>85725</xdr:rowOff>
    </xdr:from>
    <xdr:to>
      <xdr:col>2</xdr:col>
      <xdr:colOff>1743075</xdr:colOff>
      <xdr:row>7</xdr:row>
      <xdr:rowOff>428625</xdr:rowOff>
    </xdr:to>
    <xdr:pic macro="[0]!Sheet15.addRow_Sch7PurchsDtls">
      <xdr:nvPicPr>
        <xdr:cNvPr id="25606" name="Picture 5"/>
        <xdr:cNvPicPr>
          <a:picLocks noChangeAspect="1" noChangeArrowheads="1"/>
        </xdr:cNvPicPr>
      </xdr:nvPicPr>
      <xdr:blipFill>
        <a:blip xmlns:r="http://schemas.openxmlformats.org/officeDocument/2006/relationships" r:embed="rId1" cstate="print"/>
        <a:srcRect/>
        <a:stretch>
          <a:fillRect/>
        </a:stretch>
      </xdr:blipFill>
      <xdr:spPr bwMode="auto">
        <a:xfrm>
          <a:off x="4514850" y="1933575"/>
          <a:ext cx="904875" cy="342900"/>
        </a:xfrm>
        <a:prstGeom prst="rect">
          <a:avLst/>
        </a:prstGeom>
        <a:noFill/>
        <a:ln w="9525">
          <a:noFill/>
          <a:miter lim="800000"/>
          <a:headEnd/>
          <a:tailEnd/>
        </a:ln>
      </xdr:spPr>
    </xdr:pic>
    <xdr:clientData/>
  </xdr:twoCellAnchor>
  <xdr:twoCellAnchor>
    <xdr:from>
      <xdr:col>3</xdr:col>
      <xdr:colOff>95250</xdr:colOff>
      <xdr:row>8</xdr:row>
      <xdr:rowOff>38100</xdr:rowOff>
    </xdr:from>
    <xdr:to>
      <xdr:col>3</xdr:col>
      <xdr:colOff>1000125</xdr:colOff>
      <xdr:row>8</xdr:row>
      <xdr:rowOff>381000</xdr:rowOff>
    </xdr:to>
    <xdr:pic macro="[0]!Sheet15.next_sheet">
      <xdr:nvPicPr>
        <xdr:cNvPr id="25607" name="Picture 6"/>
        <xdr:cNvPicPr>
          <a:picLocks noChangeAspect="1" noChangeArrowheads="1"/>
        </xdr:cNvPicPr>
      </xdr:nvPicPr>
      <xdr:blipFill>
        <a:blip xmlns:r="http://schemas.openxmlformats.org/officeDocument/2006/relationships" r:embed="rId2" cstate="print"/>
        <a:srcRect/>
        <a:stretch>
          <a:fillRect/>
        </a:stretch>
      </xdr:blipFill>
      <xdr:spPr bwMode="auto">
        <a:xfrm>
          <a:off x="5610225" y="2362200"/>
          <a:ext cx="904875" cy="342900"/>
        </a:xfrm>
        <a:prstGeom prst="rect">
          <a:avLst/>
        </a:prstGeom>
        <a:noFill/>
        <a:ln w="9525">
          <a:noFill/>
          <a:miter lim="800000"/>
          <a:headEnd/>
          <a:tailEnd/>
        </a:ln>
      </xdr:spPr>
    </xdr:pic>
    <xdr:clientData/>
  </xdr:twoCellAnchor>
  <xdr:twoCellAnchor>
    <xdr:from>
      <xdr:col>2</xdr:col>
      <xdr:colOff>838200</xdr:colOff>
      <xdr:row>8</xdr:row>
      <xdr:rowOff>38100</xdr:rowOff>
    </xdr:from>
    <xdr:to>
      <xdr:col>2</xdr:col>
      <xdr:colOff>1743075</xdr:colOff>
      <xdr:row>8</xdr:row>
      <xdr:rowOff>381000</xdr:rowOff>
    </xdr:to>
    <xdr:pic macro="[0]!Sheet15.prev_sheet">
      <xdr:nvPicPr>
        <xdr:cNvPr id="25608" name="Picture 7"/>
        <xdr:cNvPicPr>
          <a:picLocks noChangeAspect="1" noChangeArrowheads="1"/>
        </xdr:cNvPicPr>
      </xdr:nvPicPr>
      <xdr:blipFill>
        <a:blip xmlns:r="http://schemas.openxmlformats.org/officeDocument/2006/relationships" r:embed="rId3" cstate="print"/>
        <a:srcRect/>
        <a:stretch>
          <a:fillRect/>
        </a:stretch>
      </xdr:blipFill>
      <xdr:spPr bwMode="auto">
        <a:xfrm>
          <a:off x="4514850" y="2362200"/>
          <a:ext cx="904875" cy="342900"/>
        </a:xfrm>
        <a:prstGeom prst="rect">
          <a:avLst/>
        </a:prstGeom>
        <a:noFill/>
        <a:ln w="9525">
          <a:noFill/>
          <a:miter lim="800000"/>
          <a:headEnd/>
          <a:tailEnd/>
        </a:ln>
      </xdr:spPr>
    </xdr:pic>
    <xdr:clientData/>
  </xdr:twoCellAnchor>
  <xdr:twoCellAnchor>
    <xdr:from>
      <xdr:col>3</xdr:col>
      <xdr:colOff>95250</xdr:colOff>
      <xdr:row>7</xdr:row>
      <xdr:rowOff>85725</xdr:rowOff>
    </xdr:from>
    <xdr:to>
      <xdr:col>3</xdr:col>
      <xdr:colOff>1000125</xdr:colOff>
      <xdr:row>7</xdr:row>
      <xdr:rowOff>438150</xdr:rowOff>
    </xdr:to>
    <xdr:pic macro="[0]!Sch7_InputTaxPurchDtlsExemptList">
      <xdr:nvPicPr>
        <xdr:cNvPr id="25609" name="Picture 9"/>
        <xdr:cNvPicPr>
          <a:picLocks noChangeAspect="1" noChangeArrowheads="1"/>
        </xdr:cNvPicPr>
      </xdr:nvPicPr>
      <xdr:blipFill>
        <a:blip xmlns:r="http://schemas.openxmlformats.org/officeDocument/2006/relationships" r:embed="rId4" cstate="print"/>
        <a:srcRect/>
        <a:stretch>
          <a:fillRect/>
        </a:stretch>
      </xdr:blipFill>
      <xdr:spPr bwMode="auto">
        <a:xfrm>
          <a:off x="5610225" y="1933575"/>
          <a:ext cx="904875" cy="352425"/>
        </a:xfrm>
        <a:prstGeom prst="rect">
          <a:avLst/>
        </a:prstGeom>
        <a:noFill/>
        <a:ln w="9525">
          <a:noFill/>
          <a:miter lim="800000"/>
          <a:headEnd/>
          <a:tailEnd/>
        </a:ln>
      </xdr:spPr>
    </xdr:pic>
    <xdr:clientData/>
  </xdr:twoCellAnchor>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361950</xdr:colOff>
          <xdr:row>6</xdr:row>
          <xdr:rowOff>38100</xdr:rowOff>
        </xdr:from>
        <xdr:to>
          <xdr:col>3</xdr:col>
          <xdr:colOff>1266825</xdr:colOff>
          <xdr:row>6</xdr:row>
          <xdr:rowOff>314325</xdr:rowOff>
        </xdr:to>
        <xdr:sp macro="" textlink="">
          <xdr:nvSpPr>
            <xdr:cNvPr id="15361" name="Button 1" hidden="1">
              <a:extLst>
                <a:ext uri="{63B3BB69-23CF-44E3-9099-C40C66FF867C}">
                  <a14:compatExt spid="_x0000_s15361"/>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txBody>
            <a:bodyPr vertOverflow="clip" wrap="square" lIns="27432" tIns="27432" rIns="27432" bIns="27432" anchor="ctr" upright="1"/>
            <a:lstStyle/>
            <a:p>
              <a:pPr algn="ctr" rtl="0">
                <a:defRPr sz="1000"/>
              </a:pPr>
              <a:r>
                <a:rPr lang="en-GB" sz="1100" b="1" i="0" u="none" strike="noStrike" baseline="0">
                  <a:solidFill>
                    <a:srgbClr val="000000"/>
                  </a:solidFill>
                  <a:latin typeface="Calibri"/>
                  <a:cs typeface="Calibri"/>
                </a:rPr>
                <a:t>PREVIOUS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904875</xdr:colOff>
          <xdr:row>5</xdr:row>
          <xdr:rowOff>76200</xdr:rowOff>
        </xdr:from>
        <xdr:to>
          <xdr:col>4</xdr:col>
          <xdr:colOff>438150</xdr:colOff>
          <xdr:row>5</xdr:row>
          <xdr:rowOff>352425</xdr:rowOff>
        </xdr:to>
        <xdr:sp macro="" textlink="">
          <xdr:nvSpPr>
            <xdr:cNvPr id="15362" name="Button 3" hidden="1">
              <a:extLst>
                <a:ext uri="{63B3BB69-23CF-44E3-9099-C40C66FF867C}">
                  <a14:compatExt spid="_x0000_s15362"/>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txBody>
            <a:bodyPr vertOverflow="clip" wrap="square" lIns="27432" tIns="27432" rIns="27432" bIns="27432" anchor="ctr" upright="1"/>
            <a:lstStyle/>
            <a:p>
              <a:pPr algn="ctr" rtl="0">
                <a:defRPr sz="1000"/>
              </a:pPr>
              <a:r>
                <a:rPr lang="en-GB" sz="1100" b="1" i="0" u="none" strike="noStrike" baseline="0">
                  <a:solidFill>
                    <a:srgbClr val="000000"/>
                  </a:solidFill>
                  <a:latin typeface="Calibri"/>
                  <a:cs typeface="Calibri"/>
                </a:rPr>
                <a:t>ADD ROW(S)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1343025</xdr:colOff>
          <xdr:row>6</xdr:row>
          <xdr:rowOff>38100</xdr:rowOff>
        </xdr:from>
        <xdr:to>
          <xdr:col>4</xdr:col>
          <xdr:colOff>876300</xdr:colOff>
          <xdr:row>6</xdr:row>
          <xdr:rowOff>314325</xdr:rowOff>
        </xdr:to>
        <xdr:sp macro="" textlink="">
          <xdr:nvSpPr>
            <xdr:cNvPr id="15363" name="Button 4" hidden="1">
              <a:extLst>
                <a:ext uri="{63B3BB69-23CF-44E3-9099-C40C66FF867C}">
                  <a14:compatExt spid="_x0000_s15363"/>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txBody>
            <a:bodyPr vertOverflow="clip" wrap="square" lIns="27432" tIns="27432" rIns="27432" bIns="27432" anchor="ctr" upright="1"/>
            <a:lstStyle/>
            <a:p>
              <a:pPr algn="ctr" rtl="0">
                <a:defRPr sz="1000"/>
              </a:pPr>
              <a:r>
                <a:rPr lang="en-GB" sz="1100" b="1" i="0" u="none" strike="noStrike" baseline="0">
                  <a:solidFill>
                    <a:srgbClr val="000000"/>
                  </a:solidFill>
                  <a:latin typeface="Calibri"/>
                  <a:cs typeface="Calibri"/>
                </a:rPr>
                <a:t>VALIDATE</a:t>
              </a:r>
            </a:p>
          </xdr:txBody>
        </xdr:sp>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xdr:twoCellAnchor>
    <xdr:from>
      <xdr:col>2</xdr:col>
      <xdr:colOff>838200</xdr:colOff>
      <xdr:row>8</xdr:row>
      <xdr:rowOff>85725</xdr:rowOff>
    </xdr:from>
    <xdr:to>
      <xdr:col>2</xdr:col>
      <xdr:colOff>1743075</xdr:colOff>
      <xdr:row>8</xdr:row>
      <xdr:rowOff>428625</xdr:rowOff>
    </xdr:to>
    <xdr:pic macro="[0]!Sheet18.addRow_Sch8VATExempt">
      <xdr:nvPicPr>
        <xdr:cNvPr id="26630" name="Picture 5"/>
        <xdr:cNvPicPr>
          <a:picLocks noChangeAspect="1" noChangeArrowheads="1"/>
        </xdr:cNvPicPr>
      </xdr:nvPicPr>
      <xdr:blipFill>
        <a:blip xmlns:r="http://schemas.openxmlformats.org/officeDocument/2006/relationships" r:embed="rId1" cstate="print"/>
        <a:srcRect/>
        <a:stretch>
          <a:fillRect/>
        </a:stretch>
      </xdr:blipFill>
      <xdr:spPr bwMode="auto">
        <a:xfrm>
          <a:off x="4514850" y="2143125"/>
          <a:ext cx="904875" cy="342900"/>
        </a:xfrm>
        <a:prstGeom prst="rect">
          <a:avLst/>
        </a:prstGeom>
        <a:noFill/>
        <a:ln w="9525">
          <a:noFill/>
          <a:miter lim="800000"/>
          <a:headEnd/>
          <a:tailEnd/>
        </a:ln>
      </xdr:spPr>
    </xdr:pic>
    <xdr:clientData/>
  </xdr:twoCellAnchor>
  <xdr:twoCellAnchor>
    <xdr:from>
      <xdr:col>3</xdr:col>
      <xdr:colOff>95250</xdr:colOff>
      <xdr:row>9</xdr:row>
      <xdr:rowOff>38100</xdr:rowOff>
    </xdr:from>
    <xdr:to>
      <xdr:col>3</xdr:col>
      <xdr:colOff>1000125</xdr:colOff>
      <xdr:row>9</xdr:row>
      <xdr:rowOff>381000</xdr:rowOff>
    </xdr:to>
    <xdr:pic macro="[0]!Sheet18.next_sheet">
      <xdr:nvPicPr>
        <xdr:cNvPr id="26631" name="Picture 6"/>
        <xdr:cNvPicPr>
          <a:picLocks noChangeAspect="1" noChangeArrowheads="1"/>
        </xdr:cNvPicPr>
      </xdr:nvPicPr>
      <xdr:blipFill>
        <a:blip xmlns:r="http://schemas.openxmlformats.org/officeDocument/2006/relationships" r:embed="rId2" cstate="print"/>
        <a:srcRect/>
        <a:stretch>
          <a:fillRect/>
        </a:stretch>
      </xdr:blipFill>
      <xdr:spPr bwMode="auto">
        <a:xfrm>
          <a:off x="5610225" y="2571750"/>
          <a:ext cx="904875" cy="342900"/>
        </a:xfrm>
        <a:prstGeom prst="rect">
          <a:avLst/>
        </a:prstGeom>
        <a:noFill/>
        <a:ln w="9525">
          <a:noFill/>
          <a:miter lim="800000"/>
          <a:headEnd/>
          <a:tailEnd/>
        </a:ln>
      </xdr:spPr>
    </xdr:pic>
    <xdr:clientData/>
  </xdr:twoCellAnchor>
  <xdr:twoCellAnchor>
    <xdr:from>
      <xdr:col>2</xdr:col>
      <xdr:colOff>838200</xdr:colOff>
      <xdr:row>9</xdr:row>
      <xdr:rowOff>38100</xdr:rowOff>
    </xdr:from>
    <xdr:to>
      <xdr:col>2</xdr:col>
      <xdr:colOff>1743075</xdr:colOff>
      <xdr:row>9</xdr:row>
      <xdr:rowOff>381000</xdr:rowOff>
    </xdr:to>
    <xdr:pic macro="[0]!Sheet18.prev_sheet">
      <xdr:nvPicPr>
        <xdr:cNvPr id="26632" name="Picture 7"/>
        <xdr:cNvPicPr>
          <a:picLocks noChangeAspect="1" noChangeArrowheads="1"/>
        </xdr:cNvPicPr>
      </xdr:nvPicPr>
      <xdr:blipFill>
        <a:blip xmlns:r="http://schemas.openxmlformats.org/officeDocument/2006/relationships" r:embed="rId3" cstate="print"/>
        <a:srcRect/>
        <a:stretch>
          <a:fillRect/>
        </a:stretch>
      </xdr:blipFill>
      <xdr:spPr bwMode="auto">
        <a:xfrm>
          <a:off x="4514850" y="2571750"/>
          <a:ext cx="904875" cy="342900"/>
        </a:xfrm>
        <a:prstGeom prst="rect">
          <a:avLst/>
        </a:prstGeom>
        <a:noFill/>
        <a:ln w="9525">
          <a:noFill/>
          <a:miter lim="800000"/>
          <a:headEnd/>
          <a:tailEnd/>
        </a:ln>
      </xdr:spPr>
    </xdr:pic>
    <xdr:clientData/>
  </xdr:twoCellAnchor>
  <xdr:twoCellAnchor>
    <xdr:from>
      <xdr:col>3</xdr:col>
      <xdr:colOff>95250</xdr:colOff>
      <xdr:row>8</xdr:row>
      <xdr:rowOff>85725</xdr:rowOff>
    </xdr:from>
    <xdr:to>
      <xdr:col>3</xdr:col>
      <xdr:colOff>1000125</xdr:colOff>
      <xdr:row>8</xdr:row>
      <xdr:rowOff>428625</xdr:rowOff>
    </xdr:to>
    <xdr:pic macro="[0]!Sch8_InputTaxPurchDtlsExemptList">
      <xdr:nvPicPr>
        <xdr:cNvPr id="26633" name="Picture 9"/>
        <xdr:cNvPicPr>
          <a:picLocks noChangeAspect="1" noChangeArrowheads="1"/>
        </xdr:cNvPicPr>
      </xdr:nvPicPr>
      <xdr:blipFill>
        <a:blip xmlns:r="http://schemas.openxmlformats.org/officeDocument/2006/relationships" r:embed="rId4" cstate="print"/>
        <a:srcRect/>
        <a:stretch>
          <a:fillRect/>
        </a:stretch>
      </xdr:blipFill>
      <xdr:spPr bwMode="auto">
        <a:xfrm>
          <a:off x="5610225" y="2143125"/>
          <a:ext cx="904875" cy="342900"/>
        </a:xfrm>
        <a:prstGeom prst="rect">
          <a:avLst/>
        </a:prstGeom>
        <a:noFill/>
        <a:ln w="9525">
          <a:noFill/>
          <a:miter lim="800000"/>
          <a:headEnd/>
          <a:tailEnd/>
        </a:ln>
      </xdr:spPr>
    </xdr:pic>
    <xdr:clientData/>
  </xdr:twoCellAnchor>
</xdr:wsDr>
</file>

<file path=xl/drawings/drawing13.xml><?xml version="1.0" encoding="utf-8"?>
<xdr:wsDr xmlns:xdr="http://schemas.openxmlformats.org/drawingml/2006/spreadsheetDrawing" xmlns:a="http://schemas.openxmlformats.org/drawingml/2006/main">
  <xdr:twoCellAnchor>
    <xdr:from>
      <xdr:col>2</xdr:col>
      <xdr:colOff>838200</xdr:colOff>
      <xdr:row>5</xdr:row>
      <xdr:rowOff>85725</xdr:rowOff>
    </xdr:from>
    <xdr:to>
      <xdr:col>2</xdr:col>
      <xdr:colOff>1743075</xdr:colOff>
      <xdr:row>5</xdr:row>
      <xdr:rowOff>428625</xdr:rowOff>
    </xdr:to>
    <xdr:pic macro="[0]!Sheet21.addRow_Sch10VatClaimble">
      <xdr:nvPicPr>
        <xdr:cNvPr id="27653" name="Picture 5"/>
        <xdr:cNvPicPr>
          <a:picLocks noChangeAspect="1" noChangeArrowheads="1"/>
        </xdr:cNvPicPr>
      </xdr:nvPicPr>
      <xdr:blipFill>
        <a:blip xmlns:r="http://schemas.openxmlformats.org/officeDocument/2006/relationships" r:embed="rId1" cstate="print"/>
        <a:srcRect/>
        <a:stretch>
          <a:fillRect/>
        </a:stretch>
      </xdr:blipFill>
      <xdr:spPr bwMode="auto">
        <a:xfrm>
          <a:off x="4514850" y="1533525"/>
          <a:ext cx="904875" cy="342900"/>
        </a:xfrm>
        <a:prstGeom prst="rect">
          <a:avLst/>
        </a:prstGeom>
        <a:noFill/>
        <a:ln w="9525">
          <a:noFill/>
          <a:miter lim="800000"/>
          <a:headEnd/>
          <a:tailEnd/>
        </a:ln>
      </xdr:spPr>
    </xdr:pic>
    <xdr:clientData/>
  </xdr:twoCellAnchor>
  <xdr:twoCellAnchor>
    <xdr:from>
      <xdr:col>3</xdr:col>
      <xdr:colOff>95250</xdr:colOff>
      <xdr:row>6</xdr:row>
      <xdr:rowOff>38100</xdr:rowOff>
    </xdr:from>
    <xdr:to>
      <xdr:col>3</xdr:col>
      <xdr:colOff>1000125</xdr:colOff>
      <xdr:row>6</xdr:row>
      <xdr:rowOff>381000</xdr:rowOff>
    </xdr:to>
    <xdr:pic macro="[0]!Sheet21.next_sheet">
      <xdr:nvPicPr>
        <xdr:cNvPr id="27654" name="Picture 6"/>
        <xdr:cNvPicPr>
          <a:picLocks noChangeAspect="1" noChangeArrowheads="1"/>
        </xdr:cNvPicPr>
      </xdr:nvPicPr>
      <xdr:blipFill>
        <a:blip xmlns:r="http://schemas.openxmlformats.org/officeDocument/2006/relationships" r:embed="rId2" cstate="print"/>
        <a:srcRect/>
        <a:stretch>
          <a:fillRect/>
        </a:stretch>
      </xdr:blipFill>
      <xdr:spPr bwMode="auto">
        <a:xfrm>
          <a:off x="5610225" y="1962150"/>
          <a:ext cx="904875" cy="342900"/>
        </a:xfrm>
        <a:prstGeom prst="rect">
          <a:avLst/>
        </a:prstGeom>
        <a:noFill/>
        <a:ln w="9525">
          <a:noFill/>
          <a:miter lim="800000"/>
          <a:headEnd/>
          <a:tailEnd/>
        </a:ln>
      </xdr:spPr>
    </xdr:pic>
    <xdr:clientData/>
  </xdr:twoCellAnchor>
  <xdr:twoCellAnchor>
    <xdr:from>
      <xdr:col>2</xdr:col>
      <xdr:colOff>838200</xdr:colOff>
      <xdr:row>6</xdr:row>
      <xdr:rowOff>38100</xdr:rowOff>
    </xdr:from>
    <xdr:to>
      <xdr:col>2</xdr:col>
      <xdr:colOff>1743075</xdr:colOff>
      <xdr:row>6</xdr:row>
      <xdr:rowOff>381000</xdr:rowOff>
    </xdr:to>
    <xdr:pic macro="[0]!Sheet21.prev_sheet">
      <xdr:nvPicPr>
        <xdr:cNvPr id="27655" name="Picture 7"/>
        <xdr:cNvPicPr>
          <a:picLocks noChangeAspect="1" noChangeArrowheads="1"/>
        </xdr:cNvPicPr>
      </xdr:nvPicPr>
      <xdr:blipFill>
        <a:blip xmlns:r="http://schemas.openxmlformats.org/officeDocument/2006/relationships" r:embed="rId3" cstate="print"/>
        <a:srcRect/>
        <a:stretch>
          <a:fillRect/>
        </a:stretch>
      </xdr:blipFill>
      <xdr:spPr bwMode="auto">
        <a:xfrm>
          <a:off x="4514850" y="1962150"/>
          <a:ext cx="904875" cy="342900"/>
        </a:xfrm>
        <a:prstGeom prst="rect">
          <a:avLst/>
        </a:prstGeom>
        <a:noFill/>
        <a:ln w="9525">
          <a:noFill/>
          <a:miter lim="800000"/>
          <a:headEnd/>
          <a:tailEnd/>
        </a:ln>
      </xdr:spPr>
    </xdr:pic>
    <xdr:clientData/>
  </xdr:twoCellAnchor>
  <xdr:twoCellAnchor>
    <xdr:from>
      <xdr:col>3</xdr:col>
      <xdr:colOff>95250</xdr:colOff>
      <xdr:row>5</xdr:row>
      <xdr:rowOff>85725</xdr:rowOff>
    </xdr:from>
    <xdr:to>
      <xdr:col>3</xdr:col>
      <xdr:colOff>1000125</xdr:colOff>
      <xdr:row>5</xdr:row>
      <xdr:rowOff>428625</xdr:rowOff>
    </xdr:to>
    <xdr:pic macro="[0]!Sch10_ClaimableServiceImportedList">
      <xdr:nvPicPr>
        <xdr:cNvPr id="27656" name="Picture 9"/>
        <xdr:cNvPicPr>
          <a:picLocks noChangeAspect="1" noChangeArrowheads="1"/>
        </xdr:cNvPicPr>
      </xdr:nvPicPr>
      <xdr:blipFill>
        <a:blip xmlns:r="http://schemas.openxmlformats.org/officeDocument/2006/relationships" r:embed="rId4" cstate="print"/>
        <a:srcRect/>
        <a:stretch>
          <a:fillRect/>
        </a:stretch>
      </xdr:blipFill>
      <xdr:spPr bwMode="auto">
        <a:xfrm>
          <a:off x="5610225" y="1533525"/>
          <a:ext cx="904875" cy="342900"/>
        </a:xfrm>
        <a:prstGeom prst="rect">
          <a:avLst/>
        </a:prstGeom>
        <a:noFill/>
        <a:ln w="9525">
          <a:noFill/>
          <a:miter lim="800000"/>
          <a:headEnd/>
          <a:tailEnd/>
        </a:ln>
      </xdr:spPr>
    </xdr:pic>
    <xdr:clientData/>
  </xdr:twoCellAnchor>
</xdr:wsDr>
</file>

<file path=xl/drawings/drawing14.xml><?xml version="1.0" encoding="utf-8"?>
<xdr:wsDr xmlns:xdr="http://schemas.openxmlformats.org/drawingml/2006/spreadsheetDrawing" xmlns:a="http://schemas.openxmlformats.org/drawingml/2006/main">
  <xdr:twoCellAnchor>
    <xdr:from>
      <xdr:col>0</xdr:col>
      <xdr:colOff>1800225</xdr:colOff>
      <xdr:row>21</xdr:row>
      <xdr:rowOff>142875</xdr:rowOff>
    </xdr:from>
    <xdr:to>
      <xdr:col>1</xdr:col>
      <xdr:colOff>866775</xdr:colOff>
      <xdr:row>30</xdr:row>
      <xdr:rowOff>9525</xdr:rowOff>
    </xdr:to>
    <xdr:pic macro="[0]!Sheet20.addRow_Sch10VATCrAdjVoucherDetails">
      <xdr:nvPicPr>
        <xdr:cNvPr id="28682" name="Picture 5"/>
        <xdr:cNvPicPr>
          <a:picLocks noChangeAspect="1" noChangeArrowheads="1"/>
        </xdr:cNvPicPr>
      </xdr:nvPicPr>
      <xdr:blipFill>
        <a:blip xmlns:r="http://schemas.openxmlformats.org/officeDocument/2006/relationships" r:embed="rId1" cstate="print"/>
        <a:srcRect/>
        <a:stretch>
          <a:fillRect/>
        </a:stretch>
      </xdr:blipFill>
      <xdr:spPr bwMode="auto">
        <a:xfrm>
          <a:off x="1800225" y="5915025"/>
          <a:ext cx="904875" cy="342900"/>
        </a:xfrm>
        <a:prstGeom prst="rect">
          <a:avLst/>
        </a:prstGeom>
        <a:noFill/>
        <a:ln w="9525">
          <a:noFill/>
          <a:miter lim="800000"/>
          <a:headEnd/>
          <a:tailEnd/>
        </a:ln>
      </xdr:spPr>
    </xdr:pic>
    <xdr:clientData/>
  </xdr:twoCellAnchor>
  <xdr:twoCellAnchor>
    <xdr:from>
      <xdr:col>1</xdr:col>
      <xdr:colOff>1047750</xdr:colOff>
      <xdr:row>30</xdr:row>
      <xdr:rowOff>123825</xdr:rowOff>
    </xdr:from>
    <xdr:to>
      <xdr:col>2</xdr:col>
      <xdr:colOff>123825</xdr:colOff>
      <xdr:row>32</xdr:row>
      <xdr:rowOff>104775</xdr:rowOff>
    </xdr:to>
    <xdr:pic macro="[0]!Sheet20.next_sheet">
      <xdr:nvPicPr>
        <xdr:cNvPr id="28683" name="Picture 6"/>
        <xdr:cNvPicPr>
          <a:picLocks noChangeAspect="1" noChangeArrowheads="1"/>
        </xdr:cNvPicPr>
      </xdr:nvPicPr>
      <xdr:blipFill>
        <a:blip xmlns:r="http://schemas.openxmlformats.org/officeDocument/2006/relationships" r:embed="rId2" cstate="print"/>
        <a:srcRect/>
        <a:stretch>
          <a:fillRect/>
        </a:stretch>
      </xdr:blipFill>
      <xdr:spPr bwMode="auto">
        <a:xfrm>
          <a:off x="2886075" y="6372225"/>
          <a:ext cx="914400" cy="361950"/>
        </a:xfrm>
        <a:prstGeom prst="rect">
          <a:avLst/>
        </a:prstGeom>
        <a:noFill/>
        <a:ln w="9525">
          <a:noFill/>
          <a:miter lim="800000"/>
          <a:headEnd/>
          <a:tailEnd/>
        </a:ln>
      </xdr:spPr>
    </xdr:pic>
    <xdr:clientData/>
  </xdr:twoCellAnchor>
  <xdr:twoCellAnchor>
    <xdr:from>
      <xdr:col>0</xdr:col>
      <xdr:colOff>1800225</xdr:colOff>
      <xdr:row>30</xdr:row>
      <xdr:rowOff>123825</xdr:rowOff>
    </xdr:from>
    <xdr:to>
      <xdr:col>1</xdr:col>
      <xdr:colOff>866775</xdr:colOff>
      <xdr:row>32</xdr:row>
      <xdr:rowOff>104775</xdr:rowOff>
    </xdr:to>
    <xdr:pic macro="[0]!Sheet20.prev_sheet">
      <xdr:nvPicPr>
        <xdr:cNvPr id="28684" name="Picture 7"/>
        <xdr:cNvPicPr>
          <a:picLocks noChangeAspect="1" noChangeArrowheads="1"/>
        </xdr:cNvPicPr>
      </xdr:nvPicPr>
      <xdr:blipFill>
        <a:blip xmlns:r="http://schemas.openxmlformats.org/officeDocument/2006/relationships" r:embed="rId3" cstate="print"/>
        <a:srcRect/>
        <a:stretch>
          <a:fillRect/>
        </a:stretch>
      </xdr:blipFill>
      <xdr:spPr bwMode="auto">
        <a:xfrm>
          <a:off x="1800225" y="6372225"/>
          <a:ext cx="904875" cy="361950"/>
        </a:xfrm>
        <a:prstGeom prst="rect">
          <a:avLst/>
        </a:prstGeom>
        <a:noFill/>
        <a:ln w="9525">
          <a:noFill/>
          <a:miter lim="800000"/>
          <a:headEnd/>
          <a:tailEnd/>
        </a:ln>
      </xdr:spPr>
    </xdr:pic>
    <xdr:clientData/>
  </xdr:twoCellAnchor>
  <xdr:twoCellAnchor>
    <xdr:from>
      <xdr:col>1</xdr:col>
      <xdr:colOff>1047750</xdr:colOff>
      <xdr:row>21</xdr:row>
      <xdr:rowOff>142875</xdr:rowOff>
    </xdr:from>
    <xdr:to>
      <xdr:col>2</xdr:col>
      <xdr:colOff>123825</xdr:colOff>
      <xdr:row>30</xdr:row>
      <xdr:rowOff>38100</xdr:rowOff>
    </xdr:to>
    <xdr:pic macro="[0]!Sch10_VATCrAdjVoucherDtlsList">
      <xdr:nvPicPr>
        <xdr:cNvPr id="28685" name="Picture 11"/>
        <xdr:cNvPicPr>
          <a:picLocks noChangeAspect="1" noChangeArrowheads="1"/>
        </xdr:cNvPicPr>
      </xdr:nvPicPr>
      <xdr:blipFill>
        <a:blip xmlns:r="http://schemas.openxmlformats.org/officeDocument/2006/relationships" r:embed="rId4" cstate="print"/>
        <a:srcRect/>
        <a:stretch>
          <a:fillRect/>
        </a:stretch>
      </xdr:blipFill>
      <xdr:spPr bwMode="auto">
        <a:xfrm>
          <a:off x="2886075" y="5915025"/>
          <a:ext cx="914400" cy="371475"/>
        </a:xfrm>
        <a:prstGeom prst="rect">
          <a:avLst/>
        </a:prstGeom>
        <a:noFill/>
        <a:ln w="9525">
          <a:noFill/>
          <a:miter lim="800000"/>
          <a:headEnd/>
          <a:tailEnd/>
        </a:ln>
      </xdr:spPr>
    </xdr:pic>
    <xdr:clientData/>
  </xdr:twoCellAnchor>
  <xdr:twoCellAnchor>
    <xdr:from>
      <xdr:col>1</xdr:col>
      <xdr:colOff>47625</xdr:colOff>
      <xdr:row>6</xdr:row>
      <xdr:rowOff>85725</xdr:rowOff>
    </xdr:from>
    <xdr:to>
      <xdr:col>2</xdr:col>
      <xdr:colOff>209550</xdr:colOff>
      <xdr:row>6</xdr:row>
      <xdr:rowOff>447675</xdr:rowOff>
    </xdr:to>
    <xdr:grpSp>
      <xdr:nvGrpSpPr>
        <xdr:cNvPr id="28686" name="Group 1"/>
        <xdr:cNvGrpSpPr>
          <a:grpSpLocks/>
        </xdr:cNvGrpSpPr>
      </xdr:nvGrpSpPr>
      <xdr:grpSpPr bwMode="auto">
        <a:xfrm>
          <a:off x="1885950" y="1781175"/>
          <a:ext cx="2000250" cy="361950"/>
          <a:chOff x="1895475" y="1752600"/>
          <a:chExt cx="2009775" cy="352425"/>
        </a:xfrm>
      </xdr:grpSpPr>
      <xdr:pic macro="[0]!Sheet20.addRow_Sch10VATDetails">
        <xdr:nvPicPr>
          <xdr:cNvPr id="28689" name="Picture 5"/>
          <xdr:cNvPicPr>
            <a:picLocks noChangeAspect="1" noChangeArrowheads="1"/>
          </xdr:cNvPicPr>
        </xdr:nvPicPr>
        <xdr:blipFill>
          <a:blip xmlns:r="http://schemas.openxmlformats.org/officeDocument/2006/relationships" r:embed="rId1" cstate="print"/>
          <a:srcRect/>
          <a:stretch>
            <a:fillRect/>
          </a:stretch>
        </xdr:blipFill>
        <xdr:spPr bwMode="auto">
          <a:xfrm>
            <a:off x="1895475" y="1752600"/>
            <a:ext cx="914400" cy="352425"/>
          </a:xfrm>
          <a:prstGeom prst="rect">
            <a:avLst/>
          </a:prstGeom>
          <a:noFill/>
          <a:ln w="9525">
            <a:noFill/>
            <a:miter lim="800000"/>
            <a:headEnd/>
            <a:tailEnd/>
          </a:ln>
        </xdr:spPr>
      </xdr:pic>
      <xdr:pic macro="[0]!Sch10_VATPaidDtlsList">
        <xdr:nvPicPr>
          <xdr:cNvPr id="28690" name="Picture 12"/>
          <xdr:cNvPicPr>
            <a:picLocks noChangeAspect="1" noChangeArrowheads="1"/>
          </xdr:cNvPicPr>
        </xdr:nvPicPr>
        <xdr:blipFill>
          <a:blip xmlns:r="http://schemas.openxmlformats.org/officeDocument/2006/relationships" r:embed="rId4" cstate="print"/>
          <a:srcRect/>
          <a:stretch>
            <a:fillRect/>
          </a:stretch>
        </xdr:blipFill>
        <xdr:spPr bwMode="auto">
          <a:xfrm>
            <a:off x="2990850" y="1762125"/>
            <a:ext cx="914400" cy="342900"/>
          </a:xfrm>
          <a:prstGeom prst="rect">
            <a:avLst/>
          </a:prstGeom>
          <a:noFill/>
          <a:ln w="9525">
            <a:noFill/>
            <a:miter lim="800000"/>
            <a:headEnd/>
            <a:tailEnd/>
          </a:ln>
        </xdr:spPr>
      </xdr:pic>
    </xdr:grpSp>
    <xdr:clientData/>
  </xdr:twoCellAnchor>
  <xdr:twoCellAnchor>
    <xdr:from>
      <xdr:col>1</xdr:col>
      <xdr:colOff>0</xdr:colOff>
      <xdr:row>13</xdr:row>
      <xdr:rowOff>104775</xdr:rowOff>
    </xdr:from>
    <xdr:to>
      <xdr:col>1</xdr:col>
      <xdr:colOff>904875</xdr:colOff>
      <xdr:row>15</xdr:row>
      <xdr:rowOff>76200</xdr:rowOff>
    </xdr:to>
    <xdr:pic macro="[0]!Sheet20.addRow_Sch10VATSelfAssDetails">
      <xdr:nvPicPr>
        <xdr:cNvPr id="28687" name="Picture 5" descr="ADD1.png"/>
        <xdr:cNvPicPr>
          <a:picLocks noChangeAspect="1"/>
        </xdr:cNvPicPr>
      </xdr:nvPicPr>
      <xdr:blipFill>
        <a:blip xmlns:r="http://schemas.openxmlformats.org/officeDocument/2006/relationships" r:embed="rId1" cstate="print"/>
        <a:srcRect/>
        <a:stretch>
          <a:fillRect/>
        </a:stretch>
      </xdr:blipFill>
      <xdr:spPr bwMode="auto">
        <a:xfrm>
          <a:off x="1838325" y="3819525"/>
          <a:ext cx="904875" cy="371475"/>
        </a:xfrm>
        <a:prstGeom prst="rect">
          <a:avLst/>
        </a:prstGeom>
        <a:noFill/>
        <a:ln w="9525">
          <a:noFill/>
          <a:miter lim="800000"/>
          <a:headEnd/>
          <a:tailEnd/>
        </a:ln>
      </xdr:spPr>
    </xdr:pic>
    <xdr:clientData/>
  </xdr:twoCellAnchor>
  <xdr:twoCellAnchor>
    <xdr:from>
      <xdr:col>1</xdr:col>
      <xdr:colOff>1095375</xdr:colOff>
      <xdr:row>13</xdr:row>
      <xdr:rowOff>114300</xdr:rowOff>
    </xdr:from>
    <xdr:to>
      <xdr:col>2</xdr:col>
      <xdr:colOff>161925</xdr:colOff>
      <xdr:row>15</xdr:row>
      <xdr:rowOff>104775</xdr:rowOff>
    </xdr:to>
    <xdr:pic macro="[0]!Sch10_VATSelfAssPaidDtlsList">
      <xdr:nvPicPr>
        <xdr:cNvPr id="28688" name="Picture 10"/>
        <xdr:cNvPicPr>
          <a:picLocks noChangeAspect="1"/>
        </xdr:cNvPicPr>
      </xdr:nvPicPr>
      <xdr:blipFill>
        <a:blip xmlns:r="http://schemas.openxmlformats.org/officeDocument/2006/relationships" r:embed="rId4" cstate="print"/>
        <a:srcRect/>
        <a:stretch>
          <a:fillRect/>
        </a:stretch>
      </xdr:blipFill>
      <xdr:spPr bwMode="auto">
        <a:xfrm>
          <a:off x="2933700" y="3829050"/>
          <a:ext cx="904875" cy="390525"/>
        </a:xfrm>
        <a:prstGeom prst="rect">
          <a:avLst/>
        </a:prstGeom>
        <a:noFill/>
        <a:ln w="9525">
          <a:noFill/>
          <a:miter lim="800000"/>
          <a:headEnd/>
          <a:tailEnd/>
        </a:ln>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2</xdr:col>
      <xdr:colOff>1038225</xdr:colOff>
      <xdr:row>5</xdr:row>
      <xdr:rowOff>76200</xdr:rowOff>
    </xdr:from>
    <xdr:to>
      <xdr:col>3</xdr:col>
      <xdr:colOff>104775</xdr:colOff>
      <xdr:row>5</xdr:row>
      <xdr:rowOff>419100</xdr:rowOff>
    </xdr:to>
    <xdr:pic macro="[0]!Sheet36.addRow_WithHolding_List">
      <xdr:nvPicPr>
        <xdr:cNvPr id="29700" name="Picture 5" descr="ADD1.png"/>
        <xdr:cNvPicPr>
          <a:picLocks/>
        </xdr:cNvPicPr>
      </xdr:nvPicPr>
      <xdr:blipFill>
        <a:blip xmlns:r="http://schemas.openxmlformats.org/officeDocument/2006/relationships" r:embed="rId1" cstate="print"/>
        <a:srcRect/>
        <a:stretch>
          <a:fillRect/>
        </a:stretch>
      </xdr:blipFill>
      <xdr:spPr bwMode="auto">
        <a:xfrm>
          <a:off x="4714875" y="1514475"/>
          <a:ext cx="904875" cy="342900"/>
        </a:xfrm>
        <a:prstGeom prst="rect">
          <a:avLst/>
        </a:prstGeom>
        <a:noFill/>
        <a:ln w="9525">
          <a:noFill/>
          <a:miter lim="800000"/>
          <a:headEnd/>
          <a:tailEnd/>
        </a:ln>
      </xdr:spPr>
    </xdr:pic>
    <xdr:clientData/>
  </xdr:twoCellAnchor>
  <xdr:twoCellAnchor editAs="oneCell">
    <xdr:from>
      <xdr:col>2</xdr:col>
      <xdr:colOff>1028700</xdr:colOff>
      <xdr:row>6</xdr:row>
      <xdr:rowOff>76200</xdr:rowOff>
    </xdr:from>
    <xdr:to>
      <xdr:col>3</xdr:col>
      <xdr:colOff>95250</xdr:colOff>
      <xdr:row>7</xdr:row>
      <xdr:rowOff>28575</xdr:rowOff>
    </xdr:to>
    <xdr:pic macro="[0]!findNext_sheet">
      <xdr:nvPicPr>
        <xdr:cNvPr id="29701" name="Picture 6" descr="Next1.png"/>
        <xdr:cNvPicPr>
          <a:picLocks/>
        </xdr:cNvPicPr>
      </xdr:nvPicPr>
      <xdr:blipFill>
        <a:blip xmlns:r="http://schemas.openxmlformats.org/officeDocument/2006/relationships" r:embed="rId2" cstate="print"/>
        <a:srcRect/>
        <a:stretch>
          <a:fillRect/>
        </a:stretch>
      </xdr:blipFill>
      <xdr:spPr bwMode="auto">
        <a:xfrm>
          <a:off x="4705350" y="1990725"/>
          <a:ext cx="904875" cy="342900"/>
        </a:xfrm>
        <a:prstGeom prst="rect">
          <a:avLst/>
        </a:prstGeom>
        <a:noFill/>
        <a:ln w="9525">
          <a:noFill/>
          <a:miter lim="800000"/>
          <a:headEnd/>
          <a:tailEnd/>
        </a:ln>
      </xdr:spPr>
    </xdr:pic>
    <xdr:clientData/>
  </xdr:twoCellAnchor>
  <xdr:twoCellAnchor editAs="oneCell">
    <xdr:from>
      <xdr:col>1</xdr:col>
      <xdr:colOff>1828800</xdr:colOff>
      <xdr:row>6</xdr:row>
      <xdr:rowOff>76200</xdr:rowOff>
    </xdr:from>
    <xdr:to>
      <xdr:col>2</xdr:col>
      <xdr:colOff>904875</xdr:colOff>
      <xdr:row>7</xdr:row>
      <xdr:rowOff>28575</xdr:rowOff>
    </xdr:to>
    <xdr:pic macro="[0]!findPrev_sheet">
      <xdr:nvPicPr>
        <xdr:cNvPr id="29702" name="Picture 7" descr="Prev1.png"/>
        <xdr:cNvPicPr>
          <a:picLocks/>
        </xdr:cNvPicPr>
      </xdr:nvPicPr>
      <xdr:blipFill>
        <a:blip xmlns:r="http://schemas.openxmlformats.org/officeDocument/2006/relationships" r:embed="rId3" cstate="print"/>
        <a:srcRect/>
        <a:stretch>
          <a:fillRect/>
        </a:stretch>
      </xdr:blipFill>
      <xdr:spPr bwMode="auto">
        <a:xfrm>
          <a:off x="3667125" y="1990725"/>
          <a:ext cx="914400" cy="342900"/>
        </a:xfrm>
        <a:prstGeom prst="rect">
          <a:avLst/>
        </a:prstGeom>
        <a:noFill/>
        <a:ln w="9525">
          <a:noFill/>
          <a:miter lim="800000"/>
          <a:headEnd/>
          <a:tailEnd/>
        </a:ln>
      </xdr:spPr>
    </xdr:pic>
    <xdr:clientData/>
  </xdr:twoCellAnchor>
</xdr:wsDr>
</file>

<file path=xl/drawings/drawing16.xml><?xml version="1.0" encoding="utf-8"?>
<xdr:wsDr xmlns:xdr="http://schemas.openxmlformats.org/drawingml/2006/spreadsheetDrawing" xmlns:a="http://schemas.openxmlformats.org/drawingml/2006/main">
  <xdr:twoCellAnchor>
    <xdr:from>
      <xdr:col>1</xdr:col>
      <xdr:colOff>5086350</xdr:colOff>
      <xdr:row>19</xdr:row>
      <xdr:rowOff>76200</xdr:rowOff>
    </xdr:from>
    <xdr:to>
      <xdr:col>2</xdr:col>
      <xdr:colOff>600075</xdr:colOff>
      <xdr:row>19</xdr:row>
      <xdr:rowOff>419100</xdr:rowOff>
    </xdr:to>
    <xdr:pic macro="[0]!Sheet7.next_sheet">
      <xdr:nvPicPr>
        <xdr:cNvPr id="30723" name="Picture 14"/>
        <xdr:cNvPicPr>
          <a:picLocks noChangeAspect="1" noChangeArrowheads="1"/>
        </xdr:cNvPicPr>
      </xdr:nvPicPr>
      <xdr:blipFill>
        <a:blip xmlns:r="http://schemas.openxmlformats.org/officeDocument/2006/relationships" r:embed="rId1" cstate="print"/>
        <a:srcRect/>
        <a:stretch>
          <a:fillRect/>
        </a:stretch>
      </xdr:blipFill>
      <xdr:spPr bwMode="auto">
        <a:xfrm>
          <a:off x="5657850" y="6429375"/>
          <a:ext cx="885825" cy="342900"/>
        </a:xfrm>
        <a:prstGeom prst="rect">
          <a:avLst/>
        </a:prstGeom>
        <a:noFill/>
        <a:ln w="9525">
          <a:noFill/>
          <a:miter lim="800000"/>
          <a:headEnd/>
          <a:tailEnd/>
        </a:ln>
      </xdr:spPr>
    </xdr:pic>
    <xdr:clientData/>
  </xdr:twoCellAnchor>
  <xdr:twoCellAnchor>
    <xdr:from>
      <xdr:col>1</xdr:col>
      <xdr:colOff>4000500</xdr:colOff>
      <xdr:row>19</xdr:row>
      <xdr:rowOff>66675</xdr:rowOff>
    </xdr:from>
    <xdr:to>
      <xdr:col>1</xdr:col>
      <xdr:colOff>4914900</xdr:colOff>
      <xdr:row>19</xdr:row>
      <xdr:rowOff>409575</xdr:rowOff>
    </xdr:to>
    <xdr:pic macro="[0]!findPrev_sheet">
      <xdr:nvPicPr>
        <xdr:cNvPr id="30724" name="Picture 15"/>
        <xdr:cNvPicPr>
          <a:picLocks noChangeAspect="1" noChangeArrowheads="1"/>
        </xdr:cNvPicPr>
      </xdr:nvPicPr>
      <xdr:blipFill>
        <a:blip xmlns:r="http://schemas.openxmlformats.org/officeDocument/2006/relationships" r:embed="rId2" cstate="print"/>
        <a:srcRect/>
        <a:stretch>
          <a:fillRect/>
        </a:stretch>
      </xdr:blipFill>
      <xdr:spPr bwMode="auto">
        <a:xfrm>
          <a:off x="4572000" y="6419850"/>
          <a:ext cx="914400" cy="342900"/>
        </a:xfrm>
        <a:prstGeom prst="rect">
          <a:avLst/>
        </a:prstGeom>
        <a:noFill/>
        <a:ln w="9525">
          <a:noFill/>
          <a:miter lim="800000"/>
          <a:headEnd/>
          <a:tailEnd/>
        </a:ln>
      </xdr:spPr>
    </xdr:pic>
    <xdr:clientData/>
  </xdr:twoCellAnchor>
</xdr:wsDr>
</file>

<file path=xl/drawings/drawing17.xml><?xml version="1.0" encoding="utf-8"?>
<xdr:wsDr xmlns:xdr="http://schemas.openxmlformats.org/drawingml/2006/spreadsheetDrawing" xmlns:a="http://schemas.openxmlformats.org/drawingml/2006/main">
  <xdr:twoCellAnchor>
    <xdr:from>
      <xdr:col>1</xdr:col>
      <xdr:colOff>2400300</xdr:colOff>
      <xdr:row>19</xdr:row>
      <xdr:rowOff>66675</xdr:rowOff>
    </xdr:from>
    <xdr:to>
      <xdr:col>1</xdr:col>
      <xdr:colOff>3314700</xdr:colOff>
      <xdr:row>19</xdr:row>
      <xdr:rowOff>409575</xdr:rowOff>
    </xdr:to>
    <xdr:pic macro="[0]!Sheet8.prev_sheet">
      <xdr:nvPicPr>
        <xdr:cNvPr id="31747" name="Picture 15"/>
        <xdr:cNvPicPr>
          <a:picLocks noChangeAspect="1" noChangeArrowheads="1"/>
        </xdr:cNvPicPr>
      </xdr:nvPicPr>
      <xdr:blipFill>
        <a:blip xmlns:r="http://schemas.openxmlformats.org/officeDocument/2006/relationships" r:embed="rId1" cstate="print"/>
        <a:srcRect/>
        <a:stretch>
          <a:fillRect/>
        </a:stretch>
      </xdr:blipFill>
      <xdr:spPr bwMode="auto">
        <a:xfrm>
          <a:off x="2971800" y="5457825"/>
          <a:ext cx="914400" cy="342900"/>
        </a:xfrm>
        <a:prstGeom prst="rect">
          <a:avLst/>
        </a:prstGeom>
        <a:noFill/>
        <a:ln w="9525">
          <a:noFill/>
          <a:miter lim="800000"/>
          <a:headEnd/>
          <a:tailEnd/>
        </a:ln>
      </xdr:spPr>
    </xdr:pic>
    <xdr:clientData/>
  </xdr:twoCellAnchor>
  <xdr:twoCellAnchor>
    <xdr:from>
      <xdr:col>1</xdr:col>
      <xdr:colOff>3438525</xdr:colOff>
      <xdr:row>19</xdr:row>
      <xdr:rowOff>47625</xdr:rowOff>
    </xdr:from>
    <xdr:to>
      <xdr:col>1</xdr:col>
      <xdr:colOff>4352925</xdr:colOff>
      <xdr:row>19</xdr:row>
      <xdr:rowOff>390525</xdr:rowOff>
    </xdr:to>
    <xdr:pic macro="[0]!createErrorSheet">
      <xdr:nvPicPr>
        <xdr:cNvPr id="31748" name="Picture 12"/>
        <xdr:cNvPicPr>
          <a:picLocks noChangeAspect="1" noChangeArrowheads="1"/>
        </xdr:cNvPicPr>
      </xdr:nvPicPr>
      <xdr:blipFill>
        <a:blip xmlns:r="http://schemas.openxmlformats.org/officeDocument/2006/relationships" r:embed="rId2" cstate="print"/>
        <a:srcRect/>
        <a:stretch>
          <a:fillRect/>
        </a:stretch>
      </xdr:blipFill>
      <xdr:spPr bwMode="auto">
        <a:xfrm>
          <a:off x="4010025" y="5438775"/>
          <a:ext cx="914400" cy="34290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1.xml"/><Relationship Id="rId1" Type="http://schemas.openxmlformats.org/officeDocument/2006/relationships/printerSettings" Target="../printerSettings/printerSettings8.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9.bin"/></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C43"/>
  <sheetViews>
    <sheetView workbookViewId="0">
      <selection activeCell="C39" sqref="C39"/>
    </sheetView>
  </sheetViews>
  <sheetFormatPr defaultColWidth="0" defaultRowHeight="16.5" zeroHeight="1" x14ac:dyDescent="0.3"/>
  <cols>
    <col min="1" max="2" width="12.140625" style="1" customWidth="1"/>
    <col min="3" max="3" width="115.5703125" style="1" customWidth="1"/>
    <col min="4" max="16384" width="0" style="1" hidden="1"/>
  </cols>
  <sheetData>
    <row r="1" spans="1:3" x14ac:dyDescent="0.3">
      <c r="A1" s="2" t="s">
        <v>0</v>
      </c>
      <c r="B1" s="3"/>
      <c r="C1" s="4"/>
    </row>
    <row r="2" spans="1:3" x14ac:dyDescent="0.3">
      <c r="A2" s="5"/>
      <c r="B2" s="6"/>
      <c r="C2" s="7"/>
    </row>
    <row r="3" spans="1:3" x14ac:dyDescent="0.3">
      <c r="A3" s="8" t="s">
        <v>1</v>
      </c>
      <c r="B3" s="9"/>
      <c r="C3" s="7"/>
    </row>
    <row r="4" spans="1:3" x14ac:dyDescent="0.3">
      <c r="A4" s="10"/>
      <c r="B4" s="11" t="s">
        <v>2</v>
      </c>
      <c r="C4" s="12"/>
    </row>
    <row r="5" spans="1:3" x14ac:dyDescent="0.3">
      <c r="A5" s="10"/>
      <c r="B5" s="13">
        <v>1</v>
      </c>
      <c r="C5" s="14" t="s">
        <v>3</v>
      </c>
    </row>
    <row r="6" spans="1:3" x14ac:dyDescent="0.3">
      <c r="A6" s="10"/>
      <c r="B6" s="13">
        <v>2</v>
      </c>
      <c r="C6" s="14" t="s">
        <v>4</v>
      </c>
    </row>
    <row r="7" spans="1:3" x14ac:dyDescent="0.3">
      <c r="A7" s="10"/>
      <c r="B7" s="13">
        <v>3</v>
      </c>
      <c r="C7" s="14" t="s">
        <v>5</v>
      </c>
    </row>
    <row r="8" spans="1:3" x14ac:dyDescent="0.3">
      <c r="A8" s="10"/>
      <c r="B8" s="13">
        <v>4</v>
      </c>
      <c r="C8" s="14" t="s">
        <v>6</v>
      </c>
    </row>
    <row r="9" spans="1:3" x14ac:dyDescent="0.3">
      <c r="A9" s="10"/>
      <c r="B9" s="11"/>
      <c r="C9" s="15"/>
    </row>
    <row r="10" spans="1:3" x14ac:dyDescent="0.3">
      <c r="A10" s="8" t="s">
        <v>7</v>
      </c>
      <c r="B10" s="6"/>
      <c r="C10" s="7"/>
    </row>
    <row r="11" spans="1:3" x14ac:dyDescent="0.3">
      <c r="A11" s="5"/>
      <c r="B11" s="6" t="s">
        <v>2</v>
      </c>
      <c r="C11" s="7"/>
    </row>
    <row r="12" spans="1:3" x14ac:dyDescent="0.3">
      <c r="A12" s="5"/>
      <c r="B12" s="16">
        <v>1</v>
      </c>
      <c r="C12" s="17" t="s">
        <v>8</v>
      </c>
    </row>
    <row r="13" spans="1:3" x14ac:dyDescent="0.3">
      <c r="A13" s="5"/>
      <c r="B13" s="16">
        <v>2</v>
      </c>
      <c r="C13" s="17" t="s">
        <v>4</v>
      </c>
    </row>
    <row r="14" spans="1:3" x14ac:dyDescent="0.3">
      <c r="A14" s="5"/>
      <c r="B14" s="16">
        <v>3</v>
      </c>
      <c r="C14" s="17" t="s">
        <v>5</v>
      </c>
    </row>
    <row r="15" spans="1:3" x14ac:dyDescent="0.3">
      <c r="A15" s="5"/>
      <c r="B15" s="16">
        <v>4</v>
      </c>
      <c r="C15" s="17" t="s">
        <v>6</v>
      </c>
    </row>
    <row r="16" spans="1:3" x14ac:dyDescent="0.3">
      <c r="A16" s="5"/>
      <c r="B16" s="6"/>
      <c r="C16" s="7"/>
    </row>
    <row r="17" spans="1:3" x14ac:dyDescent="0.3">
      <c r="A17" s="8" t="s">
        <v>9</v>
      </c>
      <c r="B17" s="6"/>
      <c r="C17" s="7"/>
    </row>
    <row r="18" spans="1:3" x14ac:dyDescent="0.3">
      <c r="A18" s="5"/>
      <c r="B18" s="6" t="s">
        <v>2</v>
      </c>
      <c r="C18" s="7"/>
    </row>
    <row r="19" spans="1:3" ht="33" x14ac:dyDescent="0.3">
      <c r="A19" s="5"/>
      <c r="B19" s="16">
        <v>1</v>
      </c>
      <c r="C19" s="17" t="s">
        <v>10</v>
      </c>
    </row>
    <row r="20" spans="1:3" ht="32.25" x14ac:dyDescent="0.3">
      <c r="A20" s="5"/>
      <c r="B20" s="16">
        <v>2</v>
      </c>
      <c r="C20" s="17" t="s">
        <v>11</v>
      </c>
    </row>
    <row r="21" spans="1:3" x14ac:dyDescent="0.3">
      <c r="A21" s="5"/>
      <c r="B21" s="16">
        <v>3</v>
      </c>
      <c r="C21" s="17" t="s">
        <v>6</v>
      </c>
    </row>
    <row r="22" spans="1:3" x14ac:dyDescent="0.3">
      <c r="A22" s="5"/>
      <c r="B22" s="16">
        <v>4</v>
      </c>
      <c r="C22" s="17" t="s">
        <v>12</v>
      </c>
    </row>
    <row r="23" spans="1:3" x14ac:dyDescent="0.3">
      <c r="A23" s="5"/>
      <c r="B23" s="6"/>
      <c r="C23" s="18"/>
    </row>
    <row r="24" spans="1:3" x14ac:dyDescent="0.3">
      <c r="A24" s="5"/>
      <c r="B24" s="16"/>
      <c r="C24" s="17" t="s">
        <v>13</v>
      </c>
    </row>
    <row r="25" spans="1:3" x14ac:dyDescent="0.3">
      <c r="A25" s="5"/>
      <c r="B25" s="19"/>
      <c r="C25" s="17" t="s">
        <v>14</v>
      </c>
    </row>
    <row r="26" spans="1:3" x14ac:dyDescent="0.3">
      <c r="A26" s="5"/>
      <c r="B26" s="20"/>
      <c r="C26" s="17" t="s">
        <v>15</v>
      </c>
    </row>
    <row r="27" spans="1:3" x14ac:dyDescent="0.3">
      <c r="A27" s="5"/>
      <c r="B27" s="6"/>
      <c r="C27" s="7"/>
    </row>
    <row r="28" spans="1:3" x14ac:dyDescent="0.3">
      <c r="A28" s="5"/>
      <c r="B28" s="328" t="s">
        <v>16</v>
      </c>
      <c r="C28" s="328"/>
    </row>
    <row r="29" spans="1:3" x14ac:dyDescent="0.3">
      <c r="A29" s="5"/>
      <c r="B29" s="6"/>
      <c r="C29" s="7"/>
    </row>
    <row r="30" spans="1:3" ht="16.5" customHeight="1" x14ac:dyDescent="0.3">
      <c r="A30" s="329" t="s">
        <v>17</v>
      </c>
      <c r="B30" s="329"/>
      <c r="C30" s="329"/>
    </row>
    <row r="31" spans="1:3" ht="33" customHeight="1" x14ac:dyDescent="0.3">
      <c r="A31" s="330" t="s">
        <v>18</v>
      </c>
      <c r="B31" s="330"/>
      <c r="C31" s="330"/>
    </row>
    <row r="32" spans="1:3" x14ac:dyDescent="0.3">
      <c r="A32" s="21"/>
      <c r="B32" s="22"/>
      <c r="C32" s="22"/>
    </row>
    <row r="33" spans="1:3" ht="16.5" customHeight="1" x14ac:dyDescent="0.3">
      <c r="A33" s="331" t="s">
        <v>19</v>
      </c>
      <c r="B33" s="331"/>
      <c r="C33" s="331"/>
    </row>
    <row r="34" spans="1:3" x14ac:dyDescent="0.3">
      <c r="A34" s="21"/>
      <c r="B34" s="23" t="s">
        <v>20</v>
      </c>
      <c r="C34" s="22"/>
    </row>
    <row r="35" spans="1:3" x14ac:dyDescent="0.3">
      <c r="A35" s="21"/>
      <c r="B35" s="24">
        <v>1</v>
      </c>
      <c r="C35" s="25" t="s">
        <v>21</v>
      </c>
    </row>
    <row r="36" spans="1:3" x14ac:dyDescent="0.3">
      <c r="A36" s="21"/>
      <c r="B36" s="24">
        <v>2</v>
      </c>
      <c r="C36" s="25" t="s">
        <v>22</v>
      </c>
    </row>
    <row r="37" spans="1:3" ht="48" x14ac:dyDescent="0.3">
      <c r="A37" s="21"/>
      <c r="B37" s="24">
        <v>3</v>
      </c>
      <c r="C37" s="26" t="s">
        <v>23</v>
      </c>
    </row>
    <row r="38" spans="1:3" ht="32.25" x14ac:dyDescent="0.3">
      <c r="A38" s="21"/>
      <c r="B38" s="24">
        <v>4</v>
      </c>
      <c r="C38" s="26" t="s">
        <v>24</v>
      </c>
    </row>
    <row r="39" spans="1:3" x14ac:dyDescent="0.3">
      <c r="A39" s="21"/>
      <c r="B39" s="288">
        <v>5</v>
      </c>
      <c r="C39" s="289" t="s">
        <v>25</v>
      </c>
    </row>
    <row r="40" spans="1:3" x14ac:dyDescent="0.3">
      <c r="A40" s="21"/>
      <c r="B40" s="22"/>
      <c r="C40" s="22"/>
    </row>
    <row r="41" spans="1:3" x14ac:dyDescent="0.3">
      <c r="A41" s="332"/>
      <c r="B41" s="332"/>
      <c r="C41" s="332"/>
    </row>
    <row r="42" spans="1:3" x14ac:dyDescent="0.3"/>
    <row r="43" spans="1:3" x14ac:dyDescent="0.3"/>
  </sheetData>
  <sheetProtection sheet="1" objects="1" scenarios="1" selectLockedCells="1"/>
  <mergeCells count="5">
    <mergeCell ref="B28:C28"/>
    <mergeCell ref="A30:C30"/>
    <mergeCell ref="A31:C31"/>
    <mergeCell ref="A33:C33"/>
    <mergeCell ref="A41:C41"/>
  </mergeCells>
  <pageMargins left="0.7" right="0.7" top="0.75" bottom="0.75" header="0.51180555555555551" footer="0.51180555555555551"/>
  <pageSetup firstPageNumber="0" orientation="portrait" horizontalDpi="300" verticalDpi="300"/>
  <headerFooter alignWithMargins="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indexed="10"/>
  </sheetPr>
  <dimension ref="A1:E129"/>
  <sheetViews>
    <sheetView workbookViewId="0">
      <selection activeCell="C2" sqref="C2"/>
    </sheetView>
  </sheetViews>
  <sheetFormatPr defaultColWidth="0" defaultRowHeight="15.75" x14ac:dyDescent="0.25"/>
  <cols>
    <col min="1" max="1" width="10.5703125" style="27" customWidth="1"/>
    <col min="2" max="2" width="32.42578125" style="28" customWidth="1"/>
    <col min="3" max="3" width="50.5703125" style="28" customWidth="1"/>
    <col min="4" max="4" width="57.42578125" style="29" customWidth="1"/>
    <col min="5" max="5" width="25.5703125" style="30" customWidth="1"/>
    <col min="6" max="16384" width="0" style="31" hidden="1"/>
  </cols>
  <sheetData>
    <row r="1" spans="1:5" ht="26.25" customHeight="1" x14ac:dyDescent="0.25">
      <c r="A1" s="32" t="s">
        <v>26</v>
      </c>
      <c r="B1" s="32" t="s">
        <v>27</v>
      </c>
      <c r="C1" s="32" t="s">
        <v>28</v>
      </c>
      <c r="D1" s="32" t="s">
        <v>29</v>
      </c>
      <c r="E1" s="32" t="s">
        <v>30</v>
      </c>
    </row>
    <row r="2" spans="1:5" x14ac:dyDescent="0.25">
      <c r="C2" s="33"/>
    </row>
    <row r="3" spans="1:5" x14ac:dyDescent="0.25">
      <c r="C3" s="33"/>
    </row>
    <row r="4" spans="1:5" x14ac:dyDescent="0.25">
      <c r="C4" s="33"/>
    </row>
    <row r="5" spans="1:5" x14ac:dyDescent="0.25">
      <c r="C5" s="33"/>
    </row>
    <row r="6" spans="1:5" x14ac:dyDescent="0.25">
      <c r="C6" s="33"/>
    </row>
    <row r="7" spans="1:5" x14ac:dyDescent="0.25">
      <c r="C7" s="33"/>
    </row>
    <row r="8" spans="1:5" x14ac:dyDescent="0.25">
      <c r="C8" s="33"/>
    </row>
    <row r="9" spans="1:5" x14ac:dyDescent="0.25">
      <c r="C9" s="33"/>
    </row>
    <row r="10" spans="1:5" x14ac:dyDescent="0.25">
      <c r="C10" s="33"/>
    </row>
    <row r="11" spans="1:5" x14ac:dyDescent="0.25">
      <c r="C11" s="33"/>
    </row>
    <row r="12" spans="1:5" x14ac:dyDescent="0.25">
      <c r="C12" s="33"/>
    </row>
    <row r="13" spans="1:5" x14ac:dyDescent="0.25">
      <c r="C13" s="33"/>
    </row>
    <row r="14" spans="1:5" x14ac:dyDescent="0.25">
      <c r="C14" s="33"/>
    </row>
    <row r="15" spans="1:5" x14ac:dyDescent="0.25">
      <c r="C15" s="33"/>
    </row>
    <row r="16" spans="1:5" x14ac:dyDescent="0.25">
      <c r="C16" s="33"/>
    </row>
    <row r="17" spans="3:3" x14ac:dyDescent="0.25">
      <c r="C17" s="33"/>
    </row>
    <row r="18" spans="3:3" x14ac:dyDescent="0.25">
      <c r="C18" s="33"/>
    </row>
    <row r="19" spans="3:3" x14ac:dyDescent="0.25">
      <c r="C19" s="33"/>
    </row>
    <row r="20" spans="3:3" x14ac:dyDescent="0.25">
      <c r="C20" s="33"/>
    </row>
    <row r="21" spans="3:3" x14ac:dyDescent="0.25">
      <c r="C21" s="33"/>
    </row>
    <row r="22" spans="3:3" x14ac:dyDescent="0.25">
      <c r="C22" s="33"/>
    </row>
    <row r="23" spans="3:3" x14ac:dyDescent="0.25">
      <c r="C23" s="33"/>
    </row>
    <row r="24" spans="3:3" x14ac:dyDescent="0.25">
      <c r="C24" s="33"/>
    </row>
    <row r="25" spans="3:3" x14ac:dyDescent="0.25">
      <c r="C25" s="33"/>
    </row>
    <row r="26" spans="3:3" x14ac:dyDescent="0.25">
      <c r="C26" s="33"/>
    </row>
    <row r="27" spans="3:3" x14ac:dyDescent="0.25">
      <c r="C27" s="33"/>
    </row>
    <row r="28" spans="3:3" x14ac:dyDescent="0.25">
      <c r="C28" s="33"/>
    </row>
    <row r="29" spans="3:3" x14ac:dyDescent="0.25">
      <c r="C29" s="33"/>
    </row>
    <row r="30" spans="3:3" x14ac:dyDescent="0.25">
      <c r="C30" s="33"/>
    </row>
    <row r="31" spans="3:3" x14ac:dyDescent="0.25">
      <c r="C31" s="33"/>
    </row>
    <row r="32" spans="3:3" x14ac:dyDescent="0.25">
      <c r="C32" s="33"/>
    </row>
    <row r="33" spans="3:3" x14ac:dyDescent="0.25">
      <c r="C33" s="33"/>
    </row>
    <row r="34" spans="3:3" x14ac:dyDescent="0.25">
      <c r="C34" s="33"/>
    </row>
    <row r="35" spans="3:3" x14ac:dyDescent="0.25">
      <c r="C35" s="33"/>
    </row>
    <row r="36" spans="3:3" x14ac:dyDescent="0.25">
      <c r="C36" s="33"/>
    </row>
    <row r="37" spans="3:3" x14ac:dyDescent="0.25">
      <c r="C37" s="33"/>
    </row>
    <row r="38" spans="3:3" x14ac:dyDescent="0.25">
      <c r="C38" s="33"/>
    </row>
    <row r="39" spans="3:3" x14ac:dyDescent="0.25">
      <c r="C39" s="33"/>
    </row>
    <row r="40" spans="3:3" x14ac:dyDescent="0.25">
      <c r="C40" s="33"/>
    </row>
    <row r="41" spans="3:3" x14ac:dyDescent="0.25">
      <c r="C41" s="33"/>
    </row>
    <row r="42" spans="3:3" x14ac:dyDescent="0.25">
      <c r="C42" s="33"/>
    </row>
    <row r="43" spans="3:3" x14ac:dyDescent="0.25">
      <c r="C43" s="33"/>
    </row>
    <row r="44" spans="3:3" x14ac:dyDescent="0.25">
      <c r="C44" s="33"/>
    </row>
    <row r="45" spans="3:3" x14ac:dyDescent="0.25">
      <c r="C45" s="33"/>
    </row>
    <row r="46" spans="3:3" x14ac:dyDescent="0.25">
      <c r="C46" s="33"/>
    </row>
    <row r="47" spans="3:3" x14ac:dyDescent="0.25">
      <c r="C47" s="33"/>
    </row>
    <row r="48" spans="3:3" x14ac:dyDescent="0.25">
      <c r="C48" s="33"/>
    </row>
    <row r="49" spans="3:3" x14ac:dyDescent="0.25">
      <c r="C49" s="33"/>
    </row>
    <row r="50" spans="3:3" x14ac:dyDescent="0.25">
      <c r="C50" s="33"/>
    </row>
    <row r="51" spans="3:3" x14ac:dyDescent="0.25">
      <c r="C51" s="33"/>
    </row>
    <row r="52" spans="3:3" x14ac:dyDescent="0.25">
      <c r="C52" s="33"/>
    </row>
    <row r="53" spans="3:3" x14ac:dyDescent="0.25">
      <c r="C53" s="33"/>
    </row>
    <row r="54" spans="3:3" x14ac:dyDescent="0.25">
      <c r="C54" s="33"/>
    </row>
    <row r="55" spans="3:3" x14ac:dyDescent="0.25">
      <c r="C55" s="33"/>
    </row>
    <row r="56" spans="3:3" x14ac:dyDescent="0.25">
      <c r="C56" s="33"/>
    </row>
    <row r="57" spans="3:3" x14ac:dyDescent="0.25">
      <c r="C57" s="33"/>
    </row>
    <row r="58" spans="3:3" x14ac:dyDescent="0.25">
      <c r="C58" s="33"/>
    </row>
    <row r="59" spans="3:3" x14ac:dyDescent="0.25">
      <c r="C59" s="33"/>
    </row>
    <row r="60" spans="3:3" x14ac:dyDescent="0.25">
      <c r="C60" s="33"/>
    </row>
    <row r="61" spans="3:3" x14ac:dyDescent="0.25">
      <c r="C61" s="33"/>
    </row>
    <row r="62" spans="3:3" x14ac:dyDescent="0.25">
      <c r="C62" s="33"/>
    </row>
    <row r="63" spans="3:3" x14ac:dyDescent="0.25">
      <c r="C63" s="33"/>
    </row>
    <row r="64" spans="3:3" x14ac:dyDescent="0.25">
      <c r="C64" s="33"/>
    </row>
    <row r="65" spans="3:3" x14ac:dyDescent="0.25">
      <c r="C65" s="33"/>
    </row>
    <row r="66" spans="3:3" x14ac:dyDescent="0.25">
      <c r="C66" s="33"/>
    </row>
    <row r="67" spans="3:3" x14ac:dyDescent="0.25">
      <c r="C67" s="33"/>
    </row>
    <row r="68" spans="3:3" x14ac:dyDescent="0.25">
      <c r="C68" s="33"/>
    </row>
    <row r="69" spans="3:3" x14ac:dyDescent="0.25">
      <c r="C69" s="33"/>
    </row>
    <row r="70" spans="3:3" x14ac:dyDescent="0.25">
      <c r="C70" s="33"/>
    </row>
    <row r="71" spans="3:3" x14ac:dyDescent="0.25">
      <c r="C71" s="33"/>
    </row>
    <row r="72" spans="3:3" x14ac:dyDescent="0.25">
      <c r="C72" s="33"/>
    </row>
    <row r="73" spans="3:3" x14ac:dyDescent="0.25">
      <c r="C73" s="33"/>
    </row>
    <row r="74" spans="3:3" x14ac:dyDescent="0.25">
      <c r="C74" s="33"/>
    </row>
    <row r="75" spans="3:3" x14ac:dyDescent="0.25">
      <c r="C75" s="33"/>
    </row>
    <row r="76" spans="3:3" x14ac:dyDescent="0.25">
      <c r="C76" s="33"/>
    </row>
    <row r="77" spans="3:3" x14ac:dyDescent="0.25">
      <c r="C77" s="33"/>
    </row>
    <row r="78" spans="3:3" x14ac:dyDescent="0.25">
      <c r="C78" s="33"/>
    </row>
    <row r="79" spans="3:3" x14ac:dyDescent="0.25">
      <c r="C79" s="33"/>
    </row>
    <row r="80" spans="3:3" x14ac:dyDescent="0.25">
      <c r="C80" s="33"/>
    </row>
    <row r="81" spans="3:3" x14ac:dyDescent="0.25">
      <c r="C81" s="33"/>
    </row>
    <row r="82" spans="3:3" x14ac:dyDescent="0.25">
      <c r="C82" s="33"/>
    </row>
    <row r="83" spans="3:3" x14ac:dyDescent="0.25">
      <c r="C83" s="33"/>
    </row>
    <row r="84" spans="3:3" x14ac:dyDescent="0.25">
      <c r="C84" s="33"/>
    </row>
    <row r="85" spans="3:3" x14ac:dyDescent="0.25">
      <c r="C85" s="33"/>
    </row>
    <row r="86" spans="3:3" x14ac:dyDescent="0.25">
      <c r="C86" s="33"/>
    </row>
    <row r="87" spans="3:3" x14ac:dyDescent="0.25">
      <c r="C87" s="33"/>
    </row>
    <row r="88" spans="3:3" x14ac:dyDescent="0.25">
      <c r="C88" s="33"/>
    </row>
    <row r="89" spans="3:3" x14ac:dyDescent="0.25">
      <c r="C89" s="33"/>
    </row>
    <row r="90" spans="3:3" x14ac:dyDescent="0.25">
      <c r="C90" s="33"/>
    </row>
    <row r="91" spans="3:3" x14ac:dyDescent="0.25">
      <c r="C91" s="33"/>
    </row>
    <row r="92" spans="3:3" x14ac:dyDescent="0.25">
      <c r="C92" s="33"/>
    </row>
    <row r="93" spans="3:3" x14ac:dyDescent="0.25">
      <c r="C93" s="33"/>
    </row>
    <row r="94" spans="3:3" x14ac:dyDescent="0.25">
      <c r="C94" s="33"/>
    </row>
    <row r="95" spans="3:3" x14ac:dyDescent="0.25">
      <c r="C95" s="33"/>
    </row>
    <row r="96" spans="3:3" x14ac:dyDescent="0.25">
      <c r="C96" s="33"/>
    </row>
    <row r="97" spans="3:3" x14ac:dyDescent="0.25">
      <c r="C97" s="33"/>
    </row>
    <row r="98" spans="3:3" x14ac:dyDescent="0.25">
      <c r="C98" s="33"/>
    </row>
    <row r="99" spans="3:3" x14ac:dyDescent="0.25">
      <c r="C99" s="33"/>
    </row>
    <row r="100" spans="3:3" x14ac:dyDescent="0.25">
      <c r="C100" s="33"/>
    </row>
    <row r="101" spans="3:3" x14ac:dyDescent="0.25">
      <c r="C101" s="33"/>
    </row>
    <row r="102" spans="3:3" x14ac:dyDescent="0.25">
      <c r="C102" s="33"/>
    </row>
    <row r="103" spans="3:3" x14ac:dyDescent="0.25">
      <c r="C103" s="33"/>
    </row>
    <row r="104" spans="3:3" x14ac:dyDescent="0.25">
      <c r="C104" s="33"/>
    </row>
    <row r="105" spans="3:3" x14ac:dyDescent="0.25">
      <c r="C105" s="33"/>
    </row>
    <row r="106" spans="3:3" x14ac:dyDescent="0.25">
      <c r="C106" s="33"/>
    </row>
    <row r="107" spans="3:3" x14ac:dyDescent="0.25">
      <c r="C107" s="33"/>
    </row>
    <row r="108" spans="3:3" x14ac:dyDescent="0.25">
      <c r="C108" s="33"/>
    </row>
    <row r="109" spans="3:3" x14ac:dyDescent="0.25">
      <c r="C109" s="33"/>
    </row>
    <row r="110" spans="3:3" x14ac:dyDescent="0.25">
      <c r="C110" s="33"/>
    </row>
    <row r="111" spans="3:3" x14ac:dyDescent="0.25">
      <c r="C111" s="33"/>
    </row>
    <row r="112" spans="3:3" x14ac:dyDescent="0.25">
      <c r="C112" s="33"/>
    </row>
    <row r="113" spans="3:3" x14ac:dyDescent="0.25">
      <c r="C113" s="33"/>
    </row>
    <row r="114" spans="3:3" x14ac:dyDescent="0.25">
      <c r="C114" s="33"/>
    </row>
    <row r="115" spans="3:3" x14ac:dyDescent="0.25">
      <c r="C115" s="33"/>
    </row>
    <row r="116" spans="3:3" x14ac:dyDescent="0.25">
      <c r="C116" s="33"/>
    </row>
    <row r="117" spans="3:3" x14ac:dyDescent="0.25">
      <c r="C117" s="33"/>
    </row>
    <row r="118" spans="3:3" x14ac:dyDescent="0.25">
      <c r="C118" s="33"/>
    </row>
    <row r="119" spans="3:3" x14ac:dyDescent="0.25">
      <c r="C119" s="33"/>
    </row>
    <row r="120" spans="3:3" x14ac:dyDescent="0.25">
      <c r="C120" s="33"/>
    </row>
    <row r="121" spans="3:3" x14ac:dyDescent="0.25">
      <c r="C121" s="33"/>
    </row>
    <row r="122" spans="3:3" x14ac:dyDescent="0.25">
      <c r="C122" s="33"/>
    </row>
    <row r="123" spans="3:3" x14ac:dyDescent="0.25">
      <c r="C123" s="33"/>
    </row>
    <row r="124" spans="3:3" x14ac:dyDescent="0.25">
      <c r="C124" s="33"/>
    </row>
    <row r="125" spans="3:3" x14ac:dyDescent="0.25">
      <c r="C125" s="33"/>
    </row>
    <row r="126" spans="3:3" x14ac:dyDescent="0.25">
      <c r="C126" s="33"/>
    </row>
    <row r="127" spans="3:3" x14ac:dyDescent="0.25">
      <c r="C127" s="33"/>
    </row>
    <row r="128" spans="3:3" x14ac:dyDescent="0.25">
      <c r="C128" s="33"/>
    </row>
    <row r="129" spans="3:3" x14ac:dyDescent="0.25">
      <c r="C129" s="33"/>
    </row>
  </sheetData>
  <sheetProtection password="94AB" sheet="1" objects="1" scenarios="1"/>
  <pageMargins left="0.7" right="0.7" top="0.75" bottom="0.75" header="0.51180555555555551" footer="0.51180555555555551"/>
  <pageSetup paperSize="9" firstPageNumber="0" orientation="portrait" horizontalDpi="300" verticalDpi="300"/>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M565"/>
  <sheetViews>
    <sheetView topLeftCell="A53" workbookViewId="0">
      <selection activeCell="A62" sqref="A62"/>
    </sheetView>
  </sheetViews>
  <sheetFormatPr defaultColWidth="9.140625" defaultRowHeight="16.5" x14ac:dyDescent="0.3"/>
  <cols>
    <col min="1" max="1" width="13.5703125" style="34" customWidth="1"/>
    <col min="2" max="2" width="30.85546875" style="34" bestFit="1" customWidth="1"/>
    <col min="3" max="3" width="9.140625" style="34"/>
    <col min="4" max="4" width="14.5703125" style="34" customWidth="1"/>
    <col min="5" max="5" width="26.140625" style="34" customWidth="1"/>
    <col min="6" max="6" width="33.5703125" style="34" customWidth="1"/>
    <col min="7" max="9" width="23" style="34" customWidth="1"/>
    <col min="10" max="10" width="31.85546875" style="34" bestFit="1" customWidth="1"/>
    <col min="11" max="16384" width="9.140625" style="34"/>
  </cols>
  <sheetData>
    <row r="1" spans="1:13" x14ac:dyDescent="0.3">
      <c r="C1" s="163" t="s">
        <v>32</v>
      </c>
      <c r="E1" s="166" t="s">
        <v>33</v>
      </c>
      <c r="F1" s="180" t="s">
        <v>34</v>
      </c>
      <c r="G1" s="167" t="s">
        <v>35</v>
      </c>
      <c r="H1" s="167" t="s">
        <v>36</v>
      </c>
      <c r="I1" s="168" t="s">
        <v>37</v>
      </c>
      <c r="J1" s="185" t="s">
        <v>38</v>
      </c>
      <c r="M1" s="163">
        <v>2001</v>
      </c>
    </row>
    <row r="2" spans="1:13" x14ac:dyDescent="0.3">
      <c r="C2" s="164" t="s">
        <v>41</v>
      </c>
      <c r="E2" s="169">
        <v>35</v>
      </c>
      <c r="F2" s="181" t="s">
        <v>42</v>
      </c>
      <c r="G2" s="170">
        <v>357</v>
      </c>
      <c r="H2" s="170" t="s">
        <v>43</v>
      </c>
      <c r="I2" s="181">
        <v>35</v>
      </c>
      <c r="J2" s="164" t="s">
        <v>43</v>
      </c>
      <c r="M2" s="164">
        <v>2002</v>
      </c>
    </row>
    <row r="3" spans="1:13" x14ac:dyDescent="0.3">
      <c r="C3" s="165" t="s">
        <v>46</v>
      </c>
      <c r="E3" s="169">
        <v>43</v>
      </c>
      <c r="F3" s="181" t="s">
        <v>47</v>
      </c>
      <c r="G3" s="170">
        <v>362</v>
      </c>
      <c r="H3" s="170" t="s">
        <v>48</v>
      </c>
      <c r="I3" s="181">
        <v>35</v>
      </c>
      <c r="J3" s="164" t="s">
        <v>48</v>
      </c>
      <c r="M3" s="164">
        <v>2003</v>
      </c>
    </row>
    <row r="4" spans="1:13" x14ac:dyDescent="0.3">
      <c r="E4" s="169">
        <v>19</v>
      </c>
      <c r="F4" s="181" t="s">
        <v>49</v>
      </c>
      <c r="G4" s="170">
        <v>361</v>
      </c>
      <c r="H4" s="170" t="s">
        <v>50</v>
      </c>
      <c r="I4" s="181">
        <v>35</v>
      </c>
      <c r="J4" s="164" t="s">
        <v>50</v>
      </c>
      <c r="M4" s="164">
        <v>2004</v>
      </c>
    </row>
    <row r="5" spans="1:13" x14ac:dyDescent="0.3">
      <c r="A5" s="273" t="s">
        <v>31</v>
      </c>
      <c r="B5" s="274" t="s">
        <v>1150</v>
      </c>
      <c r="C5" s="180" t="s">
        <v>1151</v>
      </c>
      <c r="E5" s="169">
        <v>6</v>
      </c>
      <c r="F5" s="181" t="s">
        <v>51</v>
      </c>
      <c r="G5" s="170">
        <v>359</v>
      </c>
      <c r="H5" s="170" t="s">
        <v>52</v>
      </c>
      <c r="I5" s="181">
        <v>35</v>
      </c>
      <c r="J5" s="164" t="s">
        <v>52</v>
      </c>
      <c r="M5" s="164">
        <v>2005</v>
      </c>
    </row>
    <row r="6" spans="1:13" x14ac:dyDescent="0.3">
      <c r="A6" s="159" t="s">
        <v>39</v>
      </c>
      <c r="B6" s="171" t="s">
        <v>44</v>
      </c>
      <c r="C6" s="160" t="s">
        <v>45</v>
      </c>
      <c r="E6" s="169">
        <v>5</v>
      </c>
      <c r="F6" s="181" t="s">
        <v>53</v>
      </c>
      <c r="G6" s="170">
        <v>358</v>
      </c>
      <c r="H6" s="170" t="s">
        <v>54</v>
      </c>
      <c r="I6" s="181">
        <v>35</v>
      </c>
      <c r="J6" s="164" t="s">
        <v>54</v>
      </c>
      <c r="M6" s="164">
        <v>2006</v>
      </c>
    </row>
    <row r="7" spans="1:13" x14ac:dyDescent="0.3">
      <c r="A7" s="161" t="s">
        <v>44</v>
      </c>
      <c r="B7" s="172" t="s">
        <v>39</v>
      </c>
      <c r="C7" s="162" t="s">
        <v>40</v>
      </c>
      <c r="E7" s="169">
        <v>3</v>
      </c>
      <c r="F7" s="181" t="s">
        <v>55</v>
      </c>
      <c r="G7" s="170">
        <v>360</v>
      </c>
      <c r="H7" s="170" t="s">
        <v>56</v>
      </c>
      <c r="I7" s="181">
        <v>35</v>
      </c>
      <c r="J7" s="164" t="s">
        <v>56</v>
      </c>
      <c r="M7" s="164">
        <v>2007</v>
      </c>
    </row>
    <row r="8" spans="1:13" x14ac:dyDescent="0.3">
      <c r="E8" s="169">
        <v>9</v>
      </c>
      <c r="F8" s="181" t="s">
        <v>57</v>
      </c>
      <c r="G8" s="170">
        <v>354</v>
      </c>
      <c r="H8" s="170" t="s">
        <v>58</v>
      </c>
      <c r="I8" s="181">
        <v>35</v>
      </c>
      <c r="J8" s="164" t="s">
        <v>58</v>
      </c>
      <c r="M8" s="164">
        <v>2008</v>
      </c>
    </row>
    <row r="9" spans="1:13" x14ac:dyDescent="0.3">
      <c r="E9" s="169">
        <v>32</v>
      </c>
      <c r="F9" s="181" t="s">
        <v>59</v>
      </c>
      <c r="G9" s="170">
        <v>355</v>
      </c>
      <c r="H9" s="170" t="s">
        <v>60</v>
      </c>
      <c r="I9" s="181">
        <v>35</v>
      </c>
      <c r="J9" s="164" t="s">
        <v>60</v>
      </c>
      <c r="M9" s="164">
        <v>2009</v>
      </c>
    </row>
    <row r="10" spans="1:13" x14ac:dyDescent="0.3">
      <c r="E10" s="169">
        <v>30</v>
      </c>
      <c r="F10" s="181" t="s">
        <v>61</v>
      </c>
      <c r="G10" s="170">
        <v>356</v>
      </c>
      <c r="H10" s="170" t="s">
        <v>62</v>
      </c>
      <c r="I10" s="181">
        <v>35</v>
      </c>
      <c r="J10" s="165" t="s">
        <v>62</v>
      </c>
      <c r="M10" s="164">
        <v>2010</v>
      </c>
    </row>
    <row r="11" spans="1:13" x14ac:dyDescent="0.3">
      <c r="B11" s="174" t="s">
        <v>46</v>
      </c>
      <c r="C11" s="175" t="s">
        <v>41</v>
      </c>
      <c r="D11" s="158" t="s">
        <v>63</v>
      </c>
      <c r="E11" s="169">
        <v>16</v>
      </c>
      <c r="F11" s="181" t="s">
        <v>64</v>
      </c>
      <c r="G11" s="170">
        <v>814</v>
      </c>
      <c r="H11" s="170" t="s">
        <v>65</v>
      </c>
      <c r="I11" s="181">
        <v>43</v>
      </c>
      <c r="J11" s="171"/>
      <c r="K11" s="171"/>
      <c r="M11" s="164">
        <v>2011</v>
      </c>
    </row>
    <row r="12" spans="1:13" x14ac:dyDescent="0.3">
      <c r="B12" s="161" t="s">
        <v>41</v>
      </c>
      <c r="C12" s="172" t="s">
        <v>46</v>
      </c>
      <c r="D12" s="162" t="s">
        <v>66</v>
      </c>
      <c r="E12" s="169">
        <v>51</v>
      </c>
      <c r="F12" s="181" t="s">
        <v>67</v>
      </c>
      <c r="G12" s="170">
        <v>382</v>
      </c>
      <c r="H12" s="170" t="s">
        <v>68</v>
      </c>
      <c r="I12" s="181">
        <v>43</v>
      </c>
      <c r="J12" s="171"/>
      <c r="K12" s="171"/>
      <c r="M12" s="164">
        <v>2012</v>
      </c>
    </row>
    <row r="13" spans="1:13" x14ac:dyDescent="0.3">
      <c r="E13" s="169">
        <v>11</v>
      </c>
      <c r="F13" s="181" t="s">
        <v>69</v>
      </c>
      <c r="G13" s="170">
        <v>381</v>
      </c>
      <c r="H13" s="170" t="s">
        <v>58</v>
      </c>
      <c r="I13" s="181">
        <v>43</v>
      </c>
      <c r="J13" s="171"/>
      <c r="K13" s="171"/>
      <c r="M13" s="164">
        <v>2013</v>
      </c>
    </row>
    <row r="14" spans="1:13" x14ac:dyDescent="0.3">
      <c r="E14" s="169">
        <v>7</v>
      </c>
      <c r="F14" s="181" t="s">
        <v>70</v>
      </c>
      <c r="G14" s="170">
        <v>329</v>
      </c>
      <c r="H14" s="170" t="s">
        <v>71</v>
      </c>
      <c r="I14" s="181">
        <v>19</v>
      </c>
      <c r="J14" s="171"/>
      <c r="K14" s="171"/>
      <c r="M14" s="164">
        <v>2014</v>
      </c>
    </row>
    <row r="15" spans="1:13" x14ac:dyDescent="0.3">
      <c r="A15" s="157" t="s">
        <v>72</v>
      </c>
      <c r="B15" s="158" t="s">
        <v>73</v>
      </c>
      <c r="C15" s="175" t="s">
        <v>41</v>
      </c>
      <c r="D15" s="158" t="s">
        <v>66</v>
      </c>
      <c r="E15" s="169">
        <v>23</v>
      </c>
      <c r="F15" s="181" t="s">
        <v>74</v>
      </c>
      <c r="G15" s="170">
        <v>327</v>
      </c>
      <c r="H15" s="170" t="s">
        <v>58</v>
      </c>
      <c r="I15" s="181">
        <v>19</v>
      </c>
      <c r="J15" s="171"/>
      <c r="K15" s="171"/>
      <c r="M15" s="164">
        <v>2015</v>
      </c>
    </row>
    <row r="16" spans="1:13" x14ac:dyDescent="0.3">
      <c r="A16" s="159" t="s">
        <v>75</v>
      </c>
      <c r="B16" s="176" t="s">
        <v>76</v>
      </c>
      <c r="C16" s="172" t="s">
        <v>46</v>
      </c>
      <c r="D16" s="162" t="s">
        <v>63</v>
      </c>
      <c r="E16" s="169">
        <v>25</v>
      </c>
      <c r="F16" s="181" t="s">
        <v>77</v>
      </c>
      <c r="G16" s="170">
        <v>330</v>
      </c>
      <c r="H16" s="170" t="s">
        <v>78</v>
      </c>
      <c r="I16" s="181">
        <v>19</v>
      </c>
      <c r="J16" s="171"/>
      <c r="K16" s="171"/>
      <c r="M16" s="164">
        <v>2016</v>
      </c>
    </row>
    <row r="17" spans="1:13" x14ac:dyDescent="0.3">
      <c r="A17" s="159" t="s">
        <v>79</v>
      </c>
      <c r="B17" s="176" t="s">
        <v>80</v>
      </c>
      <c r="E17" s="169">
        <v>59</v>
      </c>
      <c r="F17" s="181" t="s">
        <v>81</v>
      </c>
      <c r="G17" s="170">
        <v>328</v>
      </c>
      <c r="H17" s="170" t="s">
        <v>82</v>
      </c>
      <c r="I17" s="181">
        <v>19</v>
      </c>
      <c r="J17" s="171"/>
      <c r="K17" s="171"/>
      <c r="M17" s="164">
        <v>2017</v>
      </c>
    </row>
    <row r="18" spans="1:13" x14ac:dyDescent="0.3">
      <c r="A18" s="159" t="s">
        <v>83</v>
      </c>
      <c r="B18" s="176" t="s">
        <v>84</v>
      </c>
      <c r="E18" s="169">
        <v>63</v>
      </c>
      <c r="F18" s="181" t="s">
        <v>85</v>
      </c>
      <c r="G18" s="170">
        <v>230</v>
      </c>
      <c r="H18" s="170" t="s">
        <v>86</v>
      </c>
      <c r="I18" s="181">
        <v>6</v>
      </c>
      <c r="J18" s="171"/>
      <c r="K18" s="171"/>
      <c r="M18" s="164">
        <v>2018</v>
      </c>
    </row>
    <row r="19" spans="1:13" x14ac:dyDescent="0.3">
      <c r="A19" s="159" t="s">
        <v>87</v>
      </c>
      <c r="B19" s="176" t="s">
        <v>88</v>
      </c>
      <c r="E19" s="169">
        <v>20</v>
      </c>
      <c r="F19" s="181" t="s">
        <v>89</v>
      </c>
      <c r="G19" s="170">
        <v>227</v>
      </c>
      <c r="H19" s="170" t="s">
        <v>54</v>
      </c>
      <c r="I19" s="181">
        <v>6</v>
      </c>
      <c r="J19" s="171"/>
      <c r="K19" s="171"/>
      <c r="M19" s="164">
        <v>2019</v>
      </c>
    </row>
    <row r="20" spans="1:13" x14ac:dyDescent="0.3">
      <c r="A20" s="159" t="s">
        <v>90</v>
      </c>
      <c r="B20" s="176" t="s">
        <v>91</v>
      </c>
      <c r="E20" s="169">
        <v>49</v>
      </c>
      <c r="F20" s="181" t="s">
        <v>92</v>
      </c>
      <c r="G20" s="170">
        <v>224</v>
      </c>
      <c r="H20" s="170" t="s">
        <v>93</v>
      </c>
      <c r="I20" s="181">
        <v>6</v>
      </c>
      <c r="J20" s="171"/>
      <c r="K20" s="171"/>
      <c r="M20" s="164">
        <v>2020</v>
      </c>
    </row>
    <row r="21" spans="1:13" x14ac:dyDescent="0.3">
      <c r="A21" s="159" t="s">
        <v>94</v>
      </c>
      <c r="B21" s="176" t="s">
        <v>95</v>
      </c>
      <c r="E21" s="169">
        <v>68</v>
      </c>
      <c r="F21" s="181" t="s">
        <v>96</v>
      </c>
      <c r="G21" s="170">
        <v>225</v>
      </c>
      <c r="H21" s="170" t="s">
        <v>97</v>
      </c>
      <c r="I21" s="181">
        <v>6</v>
      </c>
      <c r="J21" s="171"/>
      <c r="K21" s="171"/>
      <c r="M21" s="164">
        <v>2021</v>
      </c>
    </row>
    <row r="22" spans="1:13" x14ac:dyDescent="0.3">
      <c r="A22" s="159" t="s">
        <v>98</v>
      </c>
      <c r="B22" s="176" t="s">
        <v>99</v>
      </c>
      <c r="E22" s="169">
        <v>70</v>
      </c>
      <c r="F22" s="181" t="s">
        <v>100</v>
      </c>
      <c r="G22" s="170">
        <v>222</v>
      </c>
      <c r="H22" s="170" t="s">
        <v>58</v>
      </c>
      <c r="I22" s="181">
        <v>6</v>
      </c>
      <c r="J22" s="171"/>
      <c r="K22" s="171"/>
      <c r="M22" s="164">
        <v>2022</v>
      </c>
    </row>
    <row r="23" spans="1:13" x14ac:dyDescent="0.3">
      <c r="A23" s="159" t="s">
        <v>101</v>
      </c>
      <c r="B23" s="176" t="s">
        <v>102</v>
      </c>
      <c r="E23" s="169">
        <v>60</v>
      </c>
      <c r="F23" s="181" t="s">
        <v>103</v>
      </c>
      <c r="G23" s="170">
        <v>223</v>
      </c>
      <c r="H23" s="170" t="s">
        <v>104</v>
      </c>
      <c r="I23" s="181">
        <v>6</v>
      </c>
      <c r="J23" s="171"/>
      <c r="K23" s="171"/>
      <c r="M23" s="164">
        <v>2023</v>
      </c>
    </row>
    <row r="24" spans="1:13" x14ac:dyDescent="0.3">
      <c r="A24" s="159" t="s">
        <v>105</v>
      </c>
      <c r="B24" s="176" t="s">
        <v>106</v>
      </c>
      <c r="E24" s="169">
        <v>53</v>
      </c>
      <c r="F24" s="181" t="s">
        <v>107</v>
      </c>
      <c r="G24" s="170">
        <v>226</v>
      </c>
      <c r="H24" s="170" t="s">
        <v>108</v>
      </c>
      <c r="I24" s="181">
        <v>6</v>
      </c>
      <c r="J24" s="171"/>
      <c r="K24" s="171"/>
      <c r="M24" s="164">
        <v>2024</v>
      </c>
    </row>
    <row r="25" spans="1:13" x14ac:dyDescent="0.3">
      <c r="A25" s="159" t="s">
        <v>109</v>
      </c>
      <c r="B25" s="176" t="s">
        <v>110</v>
      </c>
      <c r="E25" s="169">
        <v>74</v>
      </c>
      <c r="F25" s="181" t="s">
        <v>111</v>
      </c>
      <c r="G25" s="170">
        <v>228</v>
      </c>
      <c r="H25" s="170" t="s">
        <v>112</v>
      </c>
      <c r="I25" s="181">
        <v>6</v>
      </c>
      <c r="J25" s="171"/>
      <c r="K25" s="171"/>
      <c r="M25" s="165">
        <v>2025</v>
      </c>
    </row>
    <row r="26" spans="1:13" x14ac:dyDescent="0.3">
      <c r="A26" s="159" t="s">
        <v>113</v>
      </c>
      <c r="B26" s="176" t="s">
        <v>114</v>
      </c>
      <c r="E26" s="169">
        <v>42</v>
      </c>
      <c r="F26" s="181" t="s">
        <v>115</v>
      </c>
      <c r="G26" s="170">
        <v>229</v>
      </c>
      <c r="H26" s="170" t="s">
        <v>116</v>
      </c>
      <c r="I26" s="181">
        <v>6</v>
      </c>
      <c r="J26" s="171"/>
      <c r="K26" s="171"/>
    </row>
    <row r="27" spans="1:13" x14ac:dyDescent="0.3">
      <c r="A27" s="161" t="s">
        <v>117</v>
      </c>
      <c r="B27" s="177" t="s">
        <v>118</v>
      </c>
      <c r="E27" s="169">
        <v>55</v>
      </c>
      <c r="F27" s="181" t="s">
        <v>119</v>
      </c>
      <c r="G27" s="170">
        <v>220</v>
      </c>
      <c r="H27" s="170" t="s">
        <v>58</v>
      </c>
      <c r="I27" s="181">
        <v>5</v>
      </c>
      <c r="J27" s="171"/>
      <c r="K27" s="171"/>
    </row>
    <row r="28" spans="1:13" x14ac:dyDescent="0.3">
      <c r="E28" s="169">
        <v>72</v>
      </c>
      <c r="F28" s="181" t="s">
        <v>120</v>
      </c>
      <c r="G28" s="170">
        <v>221</v>
      </c>
      <c r="H28" s="170" t="s">
        <v>43</v>
      </c>
      <c r="I28" s="181">
        <v>5</v>
      </c>
      <c r="J28" s="171"/>
      <c r="K28" s="171"/>
    </row>
    <row r="29" spans="1:13" x14ac:dyDescent="0.3">
      <c r="E29" s="169">
        <v>17</v>
      </c>
      <c r="F29" s="181" t="s">
        <v>121</v>
      </c>
      <c r="G29" s="170">
        <v>219</v>
      </c>
      <c r="H29" s="170" t="s">
        <v>122</v>
      </c>
      <c r="I29" s="181">
        <v>3</v>
      </c>
      <c r="J29" s="171"/>
      <c r="K29" s="171"/>
    </row>
    <row r="30" spans="1:13" x14ac:dyDescent="0.3">
      <c r="E30" s="169">
        <v>8</v>
      </c>
      <c r="F30" s="181" t="s">
        <v>123</v>
      </c>
      <c r="G30" s="170">
        <v>148</v>
      </c>
      <c r="H30" s="170" t="s">
        <v>124</v>
      </c>
      <c r="I30" s="181">
        <v>3</v>
      </c>
      <c r="J30" s="171"/>
      <c r="K30" s="171"/>
    </row>
    <row r="31" spans="1:13" x14ac:dyDescent="0.3">
      <c r="A31" s="34">
        <v>2</v>
      </c>
      <c r="E31" s="169">
        <v>339</v>
      </c>
      <c r="F31" s="181" t="s">
        <v>125</v>
      </c>
      <c r="G31" s="170">
        <v>176</v>
      </c>
      <c r="H31" s="170" t="s">
        <v>126</v>
      </c>
      <c r="I31" s="181">
        <v>3</v>
      </c>
      <c r="J31" s="171"/>
      <c r="K31" s="171"/>
    </row>
    <row r="32" spans="1:13" x14ac:dyDescent="0.3">
      <c r="A32" s="34">
        <v>4</v>
      </c>
      <c r="E32" s="169">
        <v>39</v>
      </c>
      <c r="F32" s="181" t="s">
        <v>127</v>
      </c>
      <c r="G32" s="170">
        <v>179</v>
      </c>
      <c r="H32" s="170" t="s">
        <v>128</v>
      </c>
      <c r="I32" s="181">
        <v>3</v>
      </c>
      <c r="J32" s="171"/>
      <c r="K32" s="171"/>
    </row>
    <row r="33" spans="1:11" x14ac:dyDescent="0.3">
      <c r="A33" s="34">
        <v>9</v>
      </c>
      <c r="E33" s="169">
        <v>57</v>
      </c>
      <c r="F33" s="181" t="s">
        <v>129</v>
      </c>
      <c r="G33" s="170">
        <v>203</v>
      </c>
      <c r="H33" s="170" t="s">
        <v>130</v>
      </c>
      <c r="I33" s="181">
        <v>3</v>
      </c>
      <c r="J33" s="171"/>
      <c r="K33" s="171"/>
    </row>
    <row r="34" spans="1:11" x14ac:dyDescent="0.3">
      <c r="A34" s="34" t="s">
        <v>1240</v>
      </c>
      <c r="E34" s="169">
        <v>66</v>
      </c>
      <c r="F34" s="181" t="s">
        <v>131</v>
      </c>
      <c r="G34" s="170">
        <v>199</v>
      </c>
      <c r="H34" s="170" t="s">
        <v>132</v>
      </c>
      <c r="I34" s="181">
        <v>3</v>
      </c>
      <c r="J34" s="171"/>
      <c r="K34" s="171"/>
    </row>
    <row r="35" spans="1:11" x14ac:dyDescent="0.3">
      <c r="A35" s="34" t="s">
        <v>1239</v>
      </c>
      <c r="E35" s="169">
        <v>1</v>
      </c>
      <c r="F35" s="181" t="s">
        <v>133</v>
      </c>
      <c r="G35" s="170">
        <v>195</v>
      </c>
      <c r="H35" s="170" t="s">
        <v>134</v>
      </c>
      <c r="I35" s="181">
        <v>3</v>
      </c>
      <c r="J35" s="171"/>
      <c r="K35" s="171"/>
    </row>
    <row r="36" spans="1:11" x14ac:dyDescent="0.3">
      <c r="E36" s="169">
        <v>18</v>
      </c>
      <c r="F36" s="181" t="s">
        <v>135</v>
      </c>
      <c r="G36" s="170">
        <v>194</v>
      </c>
      <c r="H36" s="170" t="s">
        <v>136</v>
      </c>
      <c r="I36" s="181">
        <v>3</v>
      </c>
      <c r="J36" s="171"/>
      <c r="K36" s="171"/>
    </row>
    <row r="37" spans="1:11" x14ac:dyDescent="0.3">
      <c r="A37" s="34" t="s">
        <v>1148</v>
      </c>
      <c r="E37" s="169">
        <v>12</v>
      </c>
      <c r="F37" s="181" t="s">
        <v>137</v>
      </c>
      <c r="G37" s="170">
        <v>139</v>
      </c>
      <c r="H37" s="170" t="s">
        <v>138</v>
      </c>
      <c r="I37" s="181">
        <v>3</v>
      </c>
      <c r="J37" s="171"/>
      <c r="K37" s="171"/>
    </row>
    <row r="38" spans="1:11" x14ac:dyDescent="0.3">
      <c r="A38" s="34" t="s">
        <v>66</v>
      </c>
      <c r="E38" s="169">
        <v>41</v>
      </c>
      <c r="F38" s="181" t="s">
        <v>139</v>
      </c>
      <c r="G38" s="170">
        <v>186</v>
      </c>
      <c r="H38" s="170" t="s">
        <v>140</v>
      </c>
      <c r="I38" s="181">
        <v>3</v>
      </c>
      <c r="J38" s="171"/>
      <c r="K38" s="171"/>
    </row>
    <row r="39" spans="1:11" x14ac:dyDescent="0.3">
      <c r="E39" s="169">
        <v>14</v>
      </c>
      <c r="F39" s="181" t="s">
        <v>141</v>
      </c>
      <c r="G39" s="170">
        <v>140</v>
      </c>
      <c r="H39" s="170" t="s">
        <v>52</v>
      </c>
      <c r="I39" s="181">
        <v>3</v>
      </c>
      <c r="J39" s="171"/>
      <c r="K39" s="171"/>
    </row>
    <row r="40" spans="1:11" x14ac:dyDescent="0.3">
      <c r="E40" s="169">
        <v>50</v>
      </c>
      <c r="F40" s="181" t="s">
        <v>142</v>
      </c>
      <c r="G40" s="170">
        <v>141</v>
      </c>
      <c r="H40" s="170" t="s">
        <v>143</v>
      </c>
      <c r="I40" s="181">
        <v>3</v>
      </c>
      <c r="J40" s="171"/>
      <c r="K40" s="171"/>
    </row>
    <row r="41" spans="1:11" ht="45.75" x14ac:dyDescent="0.3">
      <c r="A41" s="178" t="s">
        <v>144</v>
      </c>
      <c r="B41" s="179" t="s">
        <v>145</v>
      </c>
      <c r="C41" s="324" t="s">
        <v>146</v>
      </c>
      <c r="D41" s="325" t="s">
        <v>147</v>
      </c>
      <c r="E41" s="169">
        <v>10</v>
      </c>
      <c r="F41" s="181" t="s">
        <v>148</v>
      </c>
      <c r="G41" s="170">
        <v>169</v>
      </c>
      <c r="H41" s="170" t="s">
        <v>149</v>
      </c>
      <c r="I41" s="181">
        <v>3</v>
      </c>
      <c r="J41" s="171"/>
      <c r="K41" s="171"/>
    </row>
    <row r="42" spans="1:11" x14ac:dyDescent="0.3">
      <c r="A42" s="159" t="s">
        <v>150</v>
      </c>
      <c r="B42" s="160" t="s">
        <v>150</v>
      </c>
      <c r="C42" s="159" t="s">
        <v>150</v>
      </c>
      <c r="D42" s="160" t="s">
        <v>150</v>
      </c>
      <c r="E42" s="169">
        <v>338</v>
      </c>
      <c r="F42" s="181" t="s">
        <v>151</v>
      </c>
      <c r="G42" s="170">
        <v>170</v>
      </c>
      <c r="H42" s="170" t="s">
        <v>152</v>
      </c>
      <c r="I42" s="181">
        <v>3</v>
      </c>
      <c r="J42" s="171"/>
      <c r="K42" s="171"/>
    </row>
    <row r="43" spans="1:11" x14ac:dyDescent="0.3">
      <c r="A43" s="159" t="s">
        <v>153</v>
      </c>
      <c r="B43" s="160" t="s">
        <v>154</v>
      </c>
      <c r="C43" s="161" t="s">
        <v>155</v>
      </c>
      <c r="D43" s="162" t="s">
        <v>155</v>
      </c>
      <c r="E43" s="169">
        <v>58</v>
      </c>
      <c r="F43" s="181" t="s">
        <v>156</v>
      </c>
      <c r="G43" s="170">
        <v>181</v>
      </c>
      <c r="H43" s="170" t="s">
        <v>157</v>
      </c>
      <c r="I43" s="181">
        <v>3</v>
      </c>
      <c r="J43" s="171"/>
      <c r="K43" s="171"/>
    </row>
    <row r="44" spans="1:11" x14ac:dyDescent="0.3">
      <c r="A44" s="161" t="s">
        <v>158</v>
      </c>
      <c r="B44" s="162" t="s">
        <v>158</v>
      </c>
      <c r="E44" s="169">
        <v>31</v>
      </c>
      <c r="F44" s="181" t="s">
        <v>159</v>
      </c>
      <c r="G44" s="170">
        <v>187</v>
      </c>
      <c r="H44" s="170" t="s">
        <v>160</v>
      </c>
      <c r="I44" s="181">
        <v>3</v>
      </c>
      <c r="J44" s="171"/>
      <c r="K44" s="171"/>
    </row>
    <row r="45" spans="1:11" x14ac:dyDescent="0.3">
      <c r="E45" s="169">
        <v>2</v>
      </c>
      <c r="F45" s="181" t="s">
        <v>161</v>
      </c>
      <c r="G45" s="170">
        <v>190</v>
      </c>
      <c r="H45" s="170" t="s">
        <v>162</v>
      </c>
      <c r="I45" s="181">
        <v>3</v>
      </c>
      <c r="J45" s="171"/>
      <c r="K45" s="171"/>
    </row>
    <row r="46" spans="1:11" x14ac:dyDescent="0.3">
      <c r="A46" s="157" t="s">
        <v>163</v>
      </c>
      <c r="B46" s="158" t="s">
        <v>164</v>
      </c>
      <c r="E46" s="169">
        <v>26</v>
      </c>
      <c r="F46" s="181" t="s">
        <v>165</v>
      </c>
      <c r="G46" s="170">
        <v>144</v>
      </c>
      <c r="H46" s="170" t="s">
        <v>166</v>
      </c>
      <c r="I46" s="181">
        <v>3</v>
      </c>
      <c r="J46" s="171"/>
      <c r="K46" s="171"/>
    </row>
    <row r="47" spans="1:11" x14ac:dyDescent="0.3">
      <c r="A47" s="159" t="s">
        <v>167</v>
      </c>
      <c r="B47" s="160">
        <v>1</v>
      </c>
      <c r="C47" s="34" t="s">
        <v>1251</v>
      </c>
      <c r="D47" s="34" t="s">
        <v>1252</v>
      </c>
      <c r="E47" s="182">
        <v>54</v>
      </c>
      <c r="F47" s="183" t="s">
        <v>168</v>
      </c>
      <c r="G47" s="170">
        <v>168</v>
      </c>
      <c r="H47" s="170" t="s">
        <v>169</v>
      </c>
      <c r="I47" s="181">
        <v>3</v>
      </c>
      <c r="J47" s="171"/>
      <c r="K47" s="171"/>
    </row>
    <row r="48" spans="1:11" x14ac:dyDescent="0.3">
      <c r="A48" s="159" t="s">
        <v>170</v>
      </c>
      <c r="B48" s="160">
        <v>2</v>
      </c>
      <c r="C48" s="34" t="s">
        <v>150</v>
      </c>
      <c r="D48" s="34" t="s">
        <v>150</v>
      </c>
      <c r="E48" s="171"/>
      <c r="F48" s="171"/>
      <c r="G48" s="169">
        <v>157</v>
      </c>
      <c r="H48" s="170" t="s">
        <v>171</v>
      </c>
      <c r="I48" s="181">
        <v>3</v>
      </c>
      <c r="J48" s="171"/>
      <c r="K48" s="171"/>
    </row>
    <row r="49" spans="1:11" x14ac:dyDescent="0.3">
      <c r="A49" s="159"/>
      <c r="B49" s="160">
        <v>3</v>
      </c>
      <c r="C49" s="34" t="s">
        <v>155</v>
      </c>
      <c r="D49" s="34" t="s">
        <v>155</v>
      </c>
      <c r="E49" s="171"/>
      <c r="F49" s="171"/>
      <c r="G49" s="169">
        <v>156</v>
      </c>
      <c r="H49" s="170" t="s">
        <v>172</v>
      </c>
      <c r="I49" s="181">
        <v>3</v>
      </c>
      <c r="J49" s="171"/>
      <c r="K49" s="171"/>
    </row>
    <row r="50" spans="1:11" x14ac:dyDescent="0.3">
      <c r="A50" s="159"/>
      <c r="B50" s="160">
        <v>4</v>
      </c>
      <c r="C50" s="34" t="s">
        <v>1249</v>
      </c>
      <c r="D50" s="34" t="s">
        <v>1250</v>
      </c>
      <c r="E50" s="171"/>
      <c r="F50" s="171"/>
      <c r="G50" s="169">
        <v>145</v>
      </c>
      <c r="H50" s="170" t="s">
        <v>173</v>
      </c>
      <c r="I50" s="181">
        <v>3</v>
      </c>
      <c r="J50" s="171"/>
      <c r="K50" s="171"/>
    </row>
    <row r="51" spans="1:11" x14ac:dyDescent="0.3">
      <c r="A51" s="161"/>
      <c r="B51" s="162">
        <v>5</v>
      </c>
      <c r="E51" s="171"/>
      <c r="F51" s="171"/>
      <c r="G51" s="169">
        <v>146</v>
      </c>
      <c r="H51" s="170" t="s">
        <v>54</v>
      </c>
      <c r="I51" s="181">
        <v>3</v>
      </c>
      <c r="J51" s="171"/>
      <c r="K51" s="171"/>
    </row>
    <row r="52" spans="1:11" x14ac:dyDescent="0.3">
      <c r="E52" s="171"/>
      <c r="F52" s="171"/>
      <c r="G52" s="169">
        <v>147</v>
      </c>
      <c r="H52" s="170" t="s">
        <v>174</v>
      </c>
      <c r="I52" s="181">
        <v>3</v>
      </c>
      <c r="J52" s="171"/>
      <c r="K52" s="171"/>
    </row>
    <row r="53" spans="1:11" x14ac:dyDescent="0.3">
      <c r="E53" s="171"/>
      <c r="F53" s="171"/>
      <c r="G53" s="169">
        <v>193</v>
      </c>
      <c r="H53" s="170" t="s">
        <v>175</v>
      </c>
      <c r="I53" s="181">
        <v>3</v>
      </c>
      <c r="J53" s="171"/>
      <c r="K53" s="171"/>
    </row>
    <row r="54" spans="1:11" x14ac:dyDescent="0.3">
      <c r="E54" s="171"/>
      <c r="F54" s="171"/>
      <c r="G54" s="169">
        <v>175</v>
      </c>
      <c r="H54" s="170" t="s">
        <v>176</v>
      </c>
      <c r="I54" s="181">
        <v>3</v>
      </c>
      <c r="J54" s="171"/>
      <c r="K54" s="171"/>
    </row>
    <row r="55" spans="1:11" x14ac:dyDescent="0.3">
      <c r="E55" s="171"/>
      <c r="F55" s="171"/>
      <c r="G55" s="169">
        <v>149</v>
      </c>
      <c r="H55" s="170" t="s">
        <v>177</v>
      </c>
      <c r="I55" s="181">
        <v>3</v>
      </c>
      <c r="J55" s="171"/>
      <c r="K55" s="171"/>
    </row>
    <row r="56" spans="1:11" x14ac:dyDescent="0.3">
      <c r="A56" s="157" t="s">
        <v>178</v>
      </c>
      <c r="B56" s="158" t="s">
        <v>179</v>
      </c>
      <c r="D56" s="273" t="s">
        <v>180</v>
      </c>
      <c r="E56" s="274" t="s">
        <v>1152</v>
      </c>
      <c r="F56" s="168" t="s">
        <v>1153</v>
      </c>
      <c r="G56" s="169">
        <v>178</v>
      </c>
      <c r="H56" s="170" t="s">
        <v>181</v>
      </c>
      <c r="I56" s="181">
        <v>3</v>
      </c>
      <c r="J56" s="171"/>
      <c r="K56" s="171"/>
    </row>
    <row r="57" spans="1:11" x14ac:dyDescent="0.3">
      <c r="A57" s="159" t="s">
        <v>153</v>
      </c>
      <c r="B57" s="160" t="s">
        <v>154</v>
      </c>
      <c r="D57" s="159" t="s">
        <v>182</v>
      </c>
      <c r="E57" s="171" t="s">
        <v>184</v>
      </c>
      <c r="F57" s="160" t="s">
        <v>185</v>
      </c>
      <c r="G57" s="169">
        <v>150</v>
      </c>
      <c r="H57" s="170" t="s">
        <v>56</v>
      </c>
      <c r="I57" s="181">
        <v>3</v>
      </c>
      <c r="J57" s="171"/>
      <c r="K57" s="171"/>
    </row>
    <row r="58" spans="1:11" x14ac:dyDescent="0.3">
      <c r="A58" s="161" t="s">
        <v>150</v>
      </c>
      <c r="B58" s="162" t="s">
        <v>150</v>
      </c>
      <c r="D58" s="161" t="s">
        <v>184</v>
      </c>
      <c r="E58" s="161" t="s">
        <v>182</v>
      </c>
      <c r="F58" s="162" t="s">
        <v>183</v>
      </c>
      <c r="G58" s="169">
        <v>189</v>
      </c>
      <c r="H58" s="170" t="s">
        <v>186</v>
      </c>
      <c r="I58" s="181">
        <v>3</v>
      </c>
      <c r="J58" s="171"/>
      <c r="K58" s="171"/>
    </row>
    <row r="59" spans="1:11" x14ac:dyDescent="0.3">
      <c r="E59" s="171"/>
      <c r="F59" s="171"/>
      <c r="G59" s="169">
        <v>211</v>
      </c>
      <c r="H59" s="170" t="s">
        <v>187</v>
      </c>
      <c r="I59" s="181">
        <v>3</v>
      </c>
      <c r="J59" s="171"/>
      <c r="K59" s="171"/>
    </row>
    <row r="60" spans="1:11" x14ac:dyDescent="0.3">
      <c r="D60" s="157" t="s">
        <v>188</v>
      </c>
      <c r="E60" s="158" t="s">
        <v>189</v>
      </c>
      <c r="F60" s="171"/>
      <c r="G60" s="169">
        <v>151</v>
      </c>
      <c r="H60" s="170" t="s">
        <v>190</v>
      </c>
      <c r="I60" s="181">
        <v>3</v>
      </c>
      <c r="J60" s="171"/>
      <c r="K60" s="171"/>
    </row>
    <row r="61" spans="1:11" x14ac:dyDescent="0.3">
      <c r="A61" s="157" t="s">
        <v>191</v>
      </c>
      <c r="B61" s="158" t="s">
        <v>192</v>
      </c>
      <c r="D61" s="159" t="s">
        <v>193</v>
      </c>
      <c r="E61" s="160" t="s">
        <v>194</v>
      </c>
      <c r="F61" s="171"/>
      <c r="G61" s="169">
        <v>152</v>
      </c>
      <c r="H61" s="170" t="s">
        <v>68</v>
      </c>
      <c r="I61" s="181">
        <v>3</v>
      </c>
      <c r="J61" s="171"/>
      <c r="K61" s="171"/>
    </row>
    <row r="62" spans="1:11" x14ac:dyDescent="0.3">
      <c r="A62" s="159" t="s">
        <v>1249</v>
      </c>
      <c r="B62" s="160" t="s">
        <v>1250</v>
      </c>
      <c r="D62" s="161" t="s">
        <v>195</v>
      </c>
      <c r="E62" s="162" t="s">
        <v>196</v>
      </c>
      <c r="F62" s="171"/>
      <c r="G62" s="169">
        <v>153</v>
      </c>
      <c r="H62" s="170" t="s">
        <v>43</v>
      </c>
      <c r="I62" s="181">
        <v>3</v>
      </c>
      <c r="J62" s="171"/>
      <c r="K62" s="171"/>
    </row>
    <row r="63" spans="1:11" x14ac:dyDescent="0.3">
      <c r="A63" s="161" t="s">
        <v>155</v>
      </c>
      <c r="B63" s="162" t="s">
        <v>155</v>
      </c>
      <c r="E63" s="171"/>
      <c r="F63" s="171"/>
      <c r="G63" s="169">
        <v>154</v>
      </c>
      <c r="H63" s="170" t="s">
        <v>93</v>
      </c>
      <c r="I63" s="181">
        <v>3</v>
      </c>
      <c r="J63" s="171"/>
      <c r="K63" s="171"/>
    </row>
    <row r="64" spans="1:11" ht="33" x14ac:dyDescent="0.3">
      <c r="A64" s="34" t="s">
        <v>150</v>
      </c>
      <c r="B64" s="34" t="s">
        <v>150</v>
      </c>
      <c r="D64" s="184" t="s">
        <v>197</v>
      </c>
      <c r="E64" s="171"/>
      <c r="F64" s="171"/>
      <c r="G64" s="169">
        <v>155</v>
      </c>
      <c r="H64" s="170" t="s">
        <v>198</v>
      </c>
      <c r="I64" s="181">
        <v>3</v>
      </c>
      <c r="J64" s="171"/>
      <c r="K64" s="171"/>
    </row>
    <row r="65" spans="1:11" x14ac:dyDescent="0.3">
      <c r="A65" s="34" t="s">
        <v>1159</v>
      </c>
      <c r="B65" s="34" t="s">
        <v>1160</v>
      </c>
      <c r="D65" s="164" t="s">
        <v>199</v>
      </c>
      <c r="E65" s="171"/>
      <c r="F65" s="171"/>
      <c r="G65" s="169">
        <v>200</v>
      </c>
      <c r="H65" s="170" t="s">
        <v>200</v>
      </c>
      <c r="I65" s="181">
        <v>3</v>
      </c>
      <c r="J65" s="171"/>
      <c r="K65" s="171"/>
    </row>
    <row r="66" spans="1:11" x14ac:dyDescent="0.3">
      <c r="A66" s="34" t="s">
        <v>1161</v>
      </c>
      <c r="B66" s="34" t="s">
        <v>1162</v>
      </c>
      <c r="D66" s="164" t="s">
        <v>201</v>
      </c>
      <c r="E66" s="171"/>
      <c r="F66" s="171"/>
      <c r="G66" s="169">
        <v>142</v>
      </c>
      <c r="H66" s="170" t="s">
        <v>202</v>
      </c>
      <c r="I66" s="181">
        <v>3</v>
      </c>
      <c r="J66" s="171"/>
      <c r="K66" s="171"/>
    </row>
    <row r="67" spans="1:11" x14ac:dyDescent="0.3">
      <c r="A67" s="74" t="s">
        <v>1163</v>
      </c>
      <c r="B67" s="74" t="s">
        <v>1164</v>
      </c>
      <c r="D67" s="164" t="s">
        <v>203</v>
      </c>
      <c r="E67" s="171"/>
      <c r="F67" s="171"/>
      <c r="G67" s="169">
        <v>138</v>
      </c>
      <c r="H67" s="170" t="s">
        <v>58</v>
      </c>
      <c r="I67" s="181">
        <v>3</v>
      </c>
      <c r="J67" s="171"/>
      <c r="K67" s="171"/>
    </row>
    <row r="68" spans="1:11" x14ac:dyDescent="0.3">
      <c r="D68" s="164" t="s">
        <v>205</v>
      </c>
      <c r="E68" s="171"/>
      <c r="F68" s="171"/>
      <c r="G68" s="169">
        <v>158</v>
      </c>
      <c r="H68" s="170" t="s">
        <v>204</v>
      </c>
      <c r="I68" s="181">
        <v>3</v>
      </c>
      <c r="J68" s="171"/>
      <c r="K68" s="171"/>
    </row>
    <row r="69" spans="1:11" x14ac:dyDescent="0.3">
      <c r="D69" s="164" t="s">
        <v>207</v>
      </c>
      <c r="E69" s="171"/>
      <c r="F69" s="171"/>
      <c r="G69" s="169">
        <v>159</v>
      </c>
      <c r="H69" s="170" t="s">
        <v>206</v>
      </c>
      <c r="I69" s="181">
        <v>3</v>
      </c>
      <c r="J69" s="171"/>
      <c r="K69" s="171"/>
    </row>
    <row r="70" spans="1:11" x14ac:dyDescent="0.3">
      <c r="E70" s="171"/>
      <c r="F70" s="171"/>
      <c r="G70" s="169">
        <v>160</v>
      </c>
      <c r="H70" s="170" t="s">
        <v>208</v>
      </c>
      <c r="I70" s="181">
        <v>3</v>
      </c>
      <c r="J70" s="171"/>
      <c r="K70" s="171"/>
    </row>
    <row r="71" spans="1:11" x14ac:dyDescent="0.3">
      <c r="E71" s="171"/>
      <c r="F71" s="171"/>
      <c r="G71" s="169">
        <v>161</v>
      </c>
      <c r="H71" s="170" t="s">
        <v>209</v>
      </c>
      <c r="I71" s="181">
        <v>3</v>
      </c>
      <c r="J71" s="171"/>
      <c r="K71" s="171"/>
    </row>
    <row r="72" spans="1:11" x14ac:dyDescent="0.3">
      <c r="E72" s="171"/>
      <c r="F72" s="171"/>
      <c r="G72" s="169">
        <v>171</v>
      </c>
      <c r="H72" s="170" t="s">
        <v>210</v>
      </c>
      <c r="I72" s="181">
        <v>3</v>
      </c>
      <c r="J72" s="171"/>
      <c r="K72" s="171"/>
    </row>
    <row r="73" spans="1:11" x14ac:dyDescent="0.3">
      <c r="E73" s="171"/>
      <c r="F73" s="171"/>
      <c r="G73" s="169">
        <v>172</v>
      </c>
      <c r="H73" s="170" t="s">
        <v>71</v>
      </c>
      <c r="I73" s="181">
        <v>3</v>
      </c>
      <c r="J73" s="171"/>
      <c r="K73" s="171"/>
    </row>
    <row r="74" spans="1:11" x14ac:dyDescent="0.3">
      <c r="E74" s="171"/>
      <c r="F74" s="171"/>
      <c r="G74" s="169">
        <v>173</v>
      </c>
      <c r="H74" s="170" t="s">
        <v>211</v>
      </c>
      <c r="I74" s="181">
        <v>3</v>
      </c>
      <c r="J74" s="171"/>
      <c r="K74" s="171"/>
    </row>
    <row r="75" spans="1:11" x14ac:dyDescent="0.3">
      <c r="A75" s="287" t="s">
        <v>1158</v>
      </c>
      <c r="E75" s="171"/>
      <c r="F75" s="171"/>
      <c r="G75" s="169">
        <v>180</v>
      </c>
      <c r="H75" s="170" t="s">
        <v>212</v>
      </c>
      <c r="I75" s="181">
        <v>3</v>
      </c>
      <c r="J75" s="171"/>
      <c r="K75" s="171"/>
    </row>
    <row r="76" spans="1:11" x14ac:dyDescent="0.3">
      <c r="A76" s="34" t="s">
        <v>1256</v>
      </c>
      <c r="E76" s="171"/>
      <c r="F76" s="171"/>
      <c r="G76" s="169">
        <v>182</v>
      </c>
      <c r="H76" s="170" t="s">
        <v>213</v>
      </c>
      <c r="I76" s="181">
        <v>3</v>
      </c>
      <c r="J76" s="171"/>
      <c r="K76" s="171"/>
    </row>
    <row r="77" spans="1:11" x14ac:dyDescent="0.3">
      <c r="E77" s="171"/>
      <c r="F77" s="171"/>
      <c r="G77" s="169">
        <v>183</v>
      </c>
      <c r="H77" s="170" t="s">
        <v>214</v>
      </c>
      <c r="I77" s="181">
        <v>3</v>
      </c>
      <c r="J77" s="171"/>
      <c r="K77" s="171"/>
    </row>
    <row r="78" spans="1:11" x14ac:dyDescent="0.3">
      <c r="E78" s="171"/>
      <c r="F78" s="171"/>
      <c r="G78" s="169">
        <v>188</v>
      </c>
      <c r="H78" s="170" t="s">
        <v>215</v>
      </c>
      <c r="I78" s="181">
        <v>3</v>
      </c>
      <c r="J78" s="171"/>
      <c r="K78" s="171"/>
    </row>
    <row r="79" spans="1:11" x14ac:dyDescent="0.3">
      <c r="E79" s="171"/>
      <c r="F79" s="171"/>
      <c r="G79" s="169">
        <v>196</v>
      </c>
      <c r="H79" s="170" t="s">
        <v>216</v>
      </c>
      <c r="I79" s="181">
        <v>3</v>
      </c>
      <c r="J79" s="171"/>
      <c r="K79" s="171"/>
    </row>
    <row r="80" spans="1:11" x14ac:dyDescent="0.3">
      <c r="E80" s="171"/>
      <c r="F80" s="171"/>
      <c r="G80" s="169">
        <v>197</v>
      </c>
      <c r="H80" s="170" t="s">
        <v>217</v>
      </c>
      <c r="I80" s="181">
        <v>3</v>
      </c>
      <c r="J80" s="171"/>
      <c r="K80" s="171"/>
    </row>
    <row r="81" spans="2:11" x14ac:dyDescent="0.3">
      <c r="E81" s="171"/>
      <c r="F81" s="171"/>
      <c r="G81" s="169">
        <v>198</v>
      </c>
      <c r="H81" s="170" t="s">
        <v>218</v>
      </c>
      <c r="I81" s="181">
        <v>3</v>
      </c>
      <c r="J81" s="171"/>
      <c r="K81" s="171"/>
    </row>
    <row r="82" spans="2:11" x14ac:dyDescent="0.3">
      <c r="B82" s="34" t="s">
        <v>1133</v>
      </c>
      <c r="E82" s="171"/>
      <c r="F82" s="171"/>
      <c r="G82" s="169">
        <v>201</v>
      </c>
      <c r="H82" s="170" t="s">
        <v>219</v>
      </c>
      <c r="I82" s="181">
        <v>3</v>
      </c>
      <c r="J82" s="171"/>
      <c r="K82" s="171"/>
    </row>
    <row r="83" spans="2:11" x14ac:dyDescent="0.3">
      <c r="B83" s="34" t="s">
        <v>1134</v>
      </c>
      <c r="E83" s="171"/>
      <c r="F83" s="171"/>
      <c r="G83" s="169">
        <v>202</v>
      </c>
      <c r="H83" s="170" t="s">
        <v>220</v>
      </c>
      <c r="I83" s="181">
        <v>3</v>
      </c>
      <c r="J83" s="171"/>
      <c r="K83" s="171"/>
    </row>
    <row r="84" spans="2:11" x14ac:dyDescent="0.3">
      <c r="B84" s="34" t="s">
        <v>1135</v>
      </c>
      <c r="E84" s="171"/>
      <c r="F84" s="171"/>
      <c r="G84" s="169">
        <v>204</v>
      </c>
      <c r="H84" s="170" t="s">
        <v>221</v>
      </c>
      <c r="I84" s="181">
        <v>3</v>
      </c>
      <c r="J84" s="171"/>
      <c r="K84" s="171"/>
    </row>
    <row r="85" spans="2:11" x14ac:dyDescent="0.3">
      <c r="B85" s="34" t="s">
        <v>1136</v>
      </c>
      <c r="E85" s="171"/>
      <c r="F85" s="171"/>
      <c r="G85" s="169">
        <v>205</v>
      </c>
      <c r="H85" s="170" t="s">
        <v>60</v>
      </c>
      <c r="I85" s="181">
        <v>3</v>
      </c>
      <c r="J85" s="171"/>
      <c r="K85" s="171"/>
    </row>
    <row r="86" spans="2:11" x14ac:dyDescent="0.3">
      <c r="B86" s="34" t="s">
        <v>1137</v>
      </c>
      <c r="E86" s="171"/>
      <c r="F86" s="171"/>
      <c r="G86" s="169">
        <v>207</v>
      </c>
      <c r="H86" s="170" t="s">
        <v>68</v>
      </c>
      <c r="I86" s="181">
        <v>3</v>
      </c>
      <c r="J86" s="171"/>
      <c r="K86" s="171"/>
    </row>
    <row r="87" spans="2:11" x14ac:dyDescent="0.3">
      <c r="B87" s="34" t="s">
        <v>1138</v>
      </c>
      <c r="E87" s="171"/>
      <c r="F87" s="171"/>
      <c r="G87" s="169">
        <v>208</v>
      </c>
      <c r="H87" s="170" t="s">
        <v>222</v>
      </c>
      <c r="I87" s="181">
        <v>3</v>
      </c>
      <c r="J87" s="171"/>
      <c r="K87" s="171"/>
    </row>
    <row r="88" spans="2:11" x14ac:dyDescent="0.3">
      <c r="B88" s="34" t="s">
        <v>1139</v>
      </c>
      <c r="E88" s="171"/>
      <c r="F88" s="171"/>
      <c r="G88" s="169">
        <v>209</v>
      </c>
      <c r="H88" s="170" t="s">
        <v>223</v>
      </c>
      <c r="I88" s="181">
        <v>3</v>
      </c>
      <c r="J88" s="171"/>
      <c r="K88" s="171"/>
    </row>
    <row r="89" spans="2:11" x14ac:dyDescent="0.3">
      <c r="B89" s="34" t="s">
        <v>1140</v>
      </c>
      <c r="E89" s="171"/>
      <c r="F89" s="171"/>
      <c r="G89" s="169">
        <v>210</v>
      </c>
      <c r="H89" s="170" t="s">
        <v>224</v>
      </c>
      <c r="I89" s="181">
        <v>3</v>
      </c>
      <c r="J89" s="171"/>
      <c r="K89" s="171"/>
    </row>
    <row r="90" spans="2:11" x14ac:dyDescent="0.3">
      <c r="B90" s="34" t="s">
        <v>1141</v>
      </c>
      <c r="E90" s="171"/>
      <c r="F90" s="171"/>
      <c r="G90" s="169">
        <v>212</v>
      </c>
      <c r="H90" s="170" t="s">
        <v>225</v>
      </c>
      <c r="I90" s="181">
        <v>3</v>
      </c>
      <c r="J90" s="171"/>
      <c r="K90" s="171"/>
    </row>
    <row r="91" spans="2:11" x14ac:dyDescent="0.3">
      <c r="E91" s="171"/>
      <c r="F91" s="171"/>
      <c r="G91" s="169">
        <v>213</v>
      </c>
      <c r="H91" s="170" t="s">
        <v>226</v>
      </c>
      <c r="I91" s="181">
        <v>3</v>
      </c>
      <c r="J91" s="171"/>
      <c r="K91" s="171"/>
    </row>
    <row r="92" spans="2:11" x14ac:dyDescent="0.3">
      <c r="E92" s="171"/>
      <c r="F92" s="171"/>
      <c r="G92" s="169">
        <v>215</v>
      </c>
      <c r="H92" s="170" t="s">
        <v>227</v>
      </c>
      <c r="I92" s="181">
        <v>3</v>
      </c>
      <c r="J92" s="171"/>
      <c r="K92" s="171"/>
    </row>
    <row r="93" spans="2:11" x14ac:dyDescent="0.3">
      <c r="E93" s="171"/>
      <c r="F93" s="171"/>
      <c r="G93" s="169">
        <v>216</v>
      </c>
      <c r="H93" s="170" t="s">
        <v>228</v>
      </c>
      <c r="I93" s="181">
        <v>3</v>
      </c>
      <c r="J93" s="171"/>
      <c r="K93" s="171"/>
    </row>
    <row r="94" spans="2:11" x14ac:dyDescent="0.3">
      <c r="E94" s="171"/>
      <c r="F94" s="171"/>
      <c r="G94" s="169">
        <v>217</v>
      </c>
      <c r="H94" s="170" t="s">
        <v>229</v>
      </c>
      <c r="I94" s="181">
        <v>3</v>
      </c>
      <c r="J94" s="171"/>
      <c r="K94" s="171"/>
    </row>
    <row r="95" spans="2:11" x14ac:dyDescent="0.3">
      <c r="E95" s="171"/>
      <c r="F95" s="171"/>
      <c r="G95" s="169">
        <v>218</v>
      </c>
      <c r="H95" s="170" t="s">
        <v>230</v>
      </c>
      <c r="I95" s="181">
        <v>3</v>
      </c>
      <c r="J95" s="171"/>
      <c r="K95" s="171"/>
    </row>
    <row r="96" spans="2:11" x14ac:dyDescent="0.3">
      <c r="E96" s="171"/>
      <c r="F96" s="171"/>
      <c r="G96" s="169">
        <v>185</v>
      </c>
      <c r="H96" s="170" t="s">
        <v>231</v>
      </c>
      <c r="I96" s="181">
        <v>3</v>
      </c>
      <c r="J96" s="171"/>
      <c r="K96" s="171"/>
    </row>
    <row r="97" spans="5:11" x14ac:dyDescent="0.3">
      <c r="E97" s="171"/>
      <c r="F97" s="171"/>
      <c r="G97" s="169">
        <v>162</v>
      </c>
      <c r="H97" s="170" t="s">
        <v>232</v>
      </c>
      <c r="I97" s="181">
        <v>3</v>
      </c>
      <c r="J97" s="171"/>
      <c r="K97" s="171"/>
    </row>
    <row r="98" spans="5:11" x14ac:dyDescent="0.3">
      <c r="E98" s="171"/>
      <c r="F98" s="171"/>
      <c r="G98" s="169">
        <v>163</v>
      </c>
      <c r="H98" s="170" t="s">
        <v>233</v>
      </c>
      <c r="I98" s="181">
        <v>3</v>
      </c>
      <c r="J98" s="171"/>
      <c r="K98" s="171"/>
    </row>
    <row r="99" spans="5:11" x14ac:dyDescent="0.3">
      <c r="E99" s="171"/>
      <c r="F99" s="171"/>
      <c r="G99" s="169">
        <v>164</v>
      </c>
      <c r="H99" s="170" t="s">
        <v>234</v>
      </c>
      <c r="I99" s="181">
        <v>3</v>
      </c>
      <c r="J99" s="171"/>
      <c r="K99" s="171"/>
    </row>
    <row r="100" spans="5:11" x14ac:dyDescent="0.3">
      <c r="E100" s="171"/>
      <c r="F100" s="171"/>
      <c r="G100" s="169">
        <v>174</v>
      </c>
      <c r="H100" s="170" t="s">
        <v>235</v>
      </c>
      <c r="I100" s="181">
        <v>3</v>
      </c>
      <c r="J100" s="171"/>
      <c r="K100" s="171"/>
    </row>
    <row r="101" spans="5:11" x14ac:dyDescent="0.3">
      <c r="E101" s="171"/>
      <c r="F101" s="171"/>
      <c r="G101" s="169">
        <v>177</v>
      </c>
      <c r="H101" s="170" t="s">
        <v>236</v>
      </c>
      <c r="I101" s="181">
        <v>3</v>
      </c>
      <c r="J101" s="171"/>
      <c r="K101" s="171"/>
    </row>
    <row r="102" spans="5:11" x14ac:dyDescent="0.3">
      <c r="E102" s="171"/>
      <c r="F102" s="171"/>
      <c r="G102" s="169">
        <v>167</v>
      </c>
      <c r="H102" s="170" t="s">
        <v>237</v>
      </c>
      <c r="I102" s="181">
        <v>3</v>
      </c>
      <c r="J102" s="171"/>
      <c r="K102" s="171"/>
    </row>
    <row r="103" spans="5:11" x14ac:dyDescent="0.3">
      <c r="E103" s="171"/>
      <c r="F103" s="171"/>
      <c r="G103" s="169">
        <v>165</v>
      </c>
      <c r="H103" s="170" t="s">
        <v>238</v>
      </c>
      <c r="I103" s="181">
        <v>3</v>
      </c>
      <c r="J103" s="171"/>
      <c r="K103" s="171"/>
    </row>
    <row r="104" spans="5:11" x14ac:dyDescent="0.3">
      <c r="E104" s="171"/>
      <c r="F104" s="171"/>
      <c r="G104" s="169">
        <v>184</v>
      </c>
      <c r="H104" s="170" t="s">
        <v>239</v>
      </c>
      <c r="I104" s="181">
        <v>3</v>
      </c>
      <c r="J104" s="171"/>
      <c r="K104" s="171"/>
    </row>
    <row r="105" spans="5:11" x14ac:dyDescent="0.3">
      <c r="E105" s="171"/>
      <c r="F105" s="171"/>
      <c r="G105" s="169">
        <v>166</v>
      </c>
      <c r="H105" s="170" t="s">
        <v>108</v>
      </c>
      <c r="I105" s="181">
        <v>3</v>
      </c>
      <c r="J105" s="171"/>
      <c r="K105" s="171"/>
    </row>
    <row r="106" spans="5:11" x14ac:dyDescent="0.3">
      <c r="E106" s="171"/>
      <c r="F106" s="171"/>
      <c r="G106" s="169">
        <v>192</v>
      </c>
      <c r="H106" s="170" t="s">
        <v>240</v>
      </c>
      <c r="I106" s="181">
        <v>3</v>
      </c>
      <c r="J106" s="171"/>
      <c r="K106" s="171"/>
    </row>
    <row r="107" spans="5:11" x14ac:dyDescent="0.3">
      <c r="E107" s="171"/>
      <c r="F107" s="171"/>
      <c r="G107" s="169">
        <v>191</v>
      </c>
      <c r="H107" s="170" t="s">
        <v>241</v>
      </c>
      <c r="I107" s="181">
        <v>3</v>
      </c>
      <c r="J107" s="171"/>
      <c r="K107" s="171"/>
    </row>
    <row r="108" spans="5:11" x14ac:dyDescent="0.3">
      <c r="E108" s="171"/>
      <c r="F108" s="171"/>
      <c r="G108" s="169">
        <v>214</v>
      </c>
      <c r="H108" s="170" t="s">
        <v>242</v>
      </c>
      <c r="I108" s="181">
        <v>3</v>
      </c>
      <c r="J108" s="171"/>
      <c r="K108" s="171"/>
    </row>
    <row r="109" spans="5:11" x14ac:dyDescent="0.3">
      <c r="E109" s="171"/>
      <c r="F109" s="171"/>
      <c r="G109" s="169">
        <v>143</v>
      </c>
      <c r="H109" s="170" t="s">
        <v>243</v>
      </c>
      <c r="I109" s="181">
        <v>3</v>
      </c>
      <c r="J109" s="171"/>
      <c r="K109" s="171"/>
    </row>
    <row r="110" spans="5:11" x14ac:dyDescent="0.3">
      <c r="E110" s="171"/>
      <c r="F110" s="171"/>
      <c r="G110" s="169">
        <v>206</v>
      </c>
      <c r="H110" s="170" t="s">
        <v>244</v>
      </c>
      <c r="I110" s="181">
        <v>3</v>
      </c>
      <c r="J110" s="171"/>
      <c r="K110" s="171"/>
    </row>
    <row r="111" spans="5:11" x14ac:dyDescent="0.3">
      <c r="E111" s="171"/>
      <c r="F111" s="171"/>
      <c r="G111" s="169">
        <v>243</v>
      </c>
      <c r="H111" s="170" t="s">
        <v>52</v>
      </c>
      <c r="I111" s="181">
        <v>9</v>
      </c>
      <c r="J111" s="171"/>
      <c r="K111" s="171"/>
    </row>
    <row r="112" spans="5:11" x14ac:dyDescent="0.3">
      <c r="E112" s="171"/>
      <c r="F112" s="171"/>
      <c r="G112" s="169">
        <v>242</v>
      </c>
      <c r="H112" s="170" t="s">
        <v>245</v>
      </c>
      <c r="I112" s="181">
        <v>9</v>
      </c>
      <c r="J112" s="171"/>
      <c r="K112" s="171"/>
    </row>
    <row r="113" spans="5:11" x14ac:dyDescent="0.3">
      <c r="E113" s="171"/>
      <c r="F113" s="171"/>
      <c r="G113" s="169">
        <v>241</v>
      </c>
      <c r="H113" s="170" t="s">
        <v>246</v>
      </c>
      <c r="I113" s="181">
        <v>9</v>
      </c>
      <c r="J113" s="171"/>
      <c r="K113" s="171"/>
    </row>
    <row r="114" spans="5:11" x14ac:dyDescent="0.3">
      <c r="E114" s="171"/>
      <c r="F114" s="171"/>
      <c r="G114" s="169">
        <v>239</v>
      </c>
      <c r="H114" s="170" t="s">
        <v>58</v>
      </c>
      <c r="I114" s="181">
        <v>9</v>
      </c>
      <c r="J114" s="171"/>
      <c r="K114" s="171"/>
    </row>
    <row r="115" spans="5:11" x14ac:dyDescent="0.3">
      <c r="E115" s="171"/>
      <c r="F115" s="171"/>
      <c r="G115" s="169">
        <v>240</v>
      </c>
      <c r="H115" s="170" t="s">
        <v>247</v>
      </c>
      <c r="I115" s="181">
        <v>9</v>
      </c>
      <c r="J115" s="171"/>
      <c r="K115" s="171"/>
    </row>
    <row r="116" spans="5:11" x14ac:dyDescent="0.3">
      <c r="E116" s="171"/>
      <c r="F116" s="171"/>
      <c r="G116" s="169">
        <v>353</v>
      </c>
      <c r="H116" s="170" t="s">
        <v>248</v>
      </c>
      <c r="I116" s="181">
        <v>32</v>
      </c>
      <c r="J116" s="171"/>
      <c r="K116" s="171"/>
    </row>
    <row r="117" spans="5:11" x14ac:dyDescent="0.3">
      <c r="E117" s="171"/>
      <c r="F117" s="171"/>
      <c r="G117" s="169">
        <v>352</v>
      </c>
      <c r="H117" s="170" t="s">
        <v>43</v>
      </c>
      <c r="I117" s="181">
        <v>32</v>
      </c>
      <c r="J117" s="171"/>
      <c r="K117" s="171"/>
    </row>
    <row r="118" spans="5:11" x14ac:dyDescent="0.3">
      <c r="E118" s="171"/>
      <c r="F118" s="171"/>
      <c r="G118" s="169">
        <v>350</v>
      </c>
      <c r="H118" s="170" t="s">
        <v>249</v>
      </c>
      <c r="I118" s="181">
        <v>32</v>
      </c>
      <c r="J118" s="171"/>
      <c r="K118" s="171"/>
    </row>
    <row r="119" spans="5:11" x14ac:dyDescent="0.3">
      <c r="E119" s="171"/>
      <c r="F119" s="171"/>
      <c r="G119" s="169">
        <v>351</v>
      </c>
      <c r="H119" s="170" t="s">
        <v>58</v>
      </c>
      <c r="I119" s="181">
        <v>32</v>
      </c>
      <c r="J119" s="171"/>
      <c r="K119" s="171"/>
    </row>
    <row r="120" spans="5:11" x14ac:dyDescent="0.3">
      <c r="E120" s="171"/>
      <c r="F120" s="171"/>
      <c r="G120" s="169">
        <v>347</v>
      </c>
      <c r="H120" s="170" t="s">
        <v>250</v>
      </c>
      <c r="I120" s="181">
        <v>30</v>
      </c>
      <c r="J120" s="171"/>
      <c r="K120" s="171"/>
    </row>
    <row r="121" spans="5:11" x14ac:dyDescent="0.3">
      <c r="E121" s="171"/>
      <c r="F121" s="171"/>
      <c r="G121" s="169">
        <v>346</v>
      </c>
      <c r="H121" s="170" t="s">
        <v>58</v>
      </c>
      <c r="I121" s="181">
        <v>30</v>
      </c>
      <c r="J121" s="171"/>
      <c r="K121" s="171"/>
    </row>
    <row r="122" spans="5:11" x14ac:dyDescent="0.3">
      <c r="E122" s="171"/>
      <c r="F122" s="171"/>
      <c r="G122" s="169">
        <v>345</v>
      </c>
      <c r="H122" s="170" t="s">
        <v>54</v>
      </c>
      <c r="I122" s="181">
        <v>30</v>
      </c>
      <c r="J122" s="171"/>
      <c r="K122" s="171"/>
    </row>
    <row r="123" spans="5:11" x14ac:dyDescent="0.3">
      <c r="E123" s="171"/>
      <c r="F123" s="171"/>
      <c r="G123" s="169">
        <v>319</v>
      </c>
      <c r="H123" s="170" t="s">
        <v>58</v>
      </c>
      <c r="I123" s="181">
        <v>16</v>
      </c>
      <c r="J123" s="171"/>
      <c r="K123" s="171"/>
    </row>
    <row r="124" spans="5:11" x14ac:dyDescent="0.3">
      <c r="E124" s="171"/>
      <c r="F124" s="171"/>
      <c r="G124" s="169">
        <v>321</v>
      </c>
      <c r="H124" s="170" t="s">
        <v>251</v>
      </c>
      <c r="I124" s="181">
        <v>16</v>
      </c>
      <c r="J124" s="171"/>
      <c r="K124" s="171"/>
    </row>
    <row r="125" spans="5:11" x14ac:dyDescent="0.3">
      <c r="E125" s="171"/>
      <c r="F125" s="171"/>
      <c r="G125" s="169">
        <v>320</v>
      </c>
      <c r="H125" s="170" t="s">
        <v>246</v>
      </c>
      <c r="I125" s="181">
        <v>16</v>
      </c>
      <c r="J125" s="171"/>
      <c r="K125" s="171"/>
    </row>
    <row r="126" spans="5:11" x14ac:dyDescent="0.3">
      <c r="E126" s="171"/>
      <c r="F126" s="171"/>
      <c r="G126" s="169">
        <v>389</v>
      </c>
      <c r="H126" s="170" t="s">
        <v>62</v>
      </c>
      <c r="I126" s="181">
        <v>51</v>
      </c>
      <c r="J126" s="171"/>
      <c r="K126" s="171"/>
    </row>
    <row r="127" spans="5:11" x14ac:dyDescent="0.3">
      <c r="E127" s="171"/>
      <c r="F127" s="171"/>
      <c r="G127" s="169">
        <v>388</v>
      </c>
      <c r="H127" s="170" t="s">
        <v>252</v>
      </c>
      <c r="I127" s="181">
        <v>51</v>
      </c>
      <c r="J127" s="171"/>
      <c r="K127" s="171"/>
    </row>
    <row r="128" spans="5:11" x14ac:dyDescent="0.3">
      <c r="E128" s="171"/>
      <c r="F128" s="171"/>
      <c r="G128" s="169">
        <v>387</v>
      </c>
      <c r="H128" s="170" t="s">
        <v>58</v>
      </c>
      <c r="I128" s="181">
        <v>51</v>
      </c>
      <c r="J128" s="171"/>
      <c r="K128" s="171"/>
    </row>
    <row r="129" spans="5:11" x14ac:dyDescent="0.3">
      <c r="E129" s="171"/>
      <c r="F129" s="171"/>
      <c r="G129" s="169">
        <v>281</v>
      </c>
      <c r="H129" s="170" t="s">
        <v>253</v>
      </c>
      <c r="I129" s="181">
        <v>11</v>
      </c>
      <c r="J129" s="171"/>
      <c r="K129" s="171"/>
    </row>
    <row r="130" spans="5:11" x14ac:dyDescent="0.3">
      <c r="E130" s="171"/>
      <c r="F130" s="171"/>
      <c r="G130" s="169">
        <v>253</v>
      </c>
      <c r="H130" s="170" t="s">
        <v>56</v>
      </c>
      <c r="I130" s="181">
        <v>11</v>
      </c>
      <c r="J130" s="171"/>
      <c r="K130" s="171"/>
    </row>
    <row r="131" spans="5:11" x14ac:dyDescent="0.3">
      <c r="E131" s="171"/>
      <c r="F131" s="171"/>
      <c r="G131" s="169">
        <v>287</v>
      </c>
      <c r="H131" s="170" t="s">
        <v>187</v>
      </c>
      <c r="I131" s="181">
        <v>11</v>
      </c>
      <c r="J131" s="171"/>
      <c r="K131" s="171"/>
    </row>
    <row r="132" spans="5:11" x14ac:dyDescent="0.3">
      <c r="E132" s="171"/>
      <c r="F132" s="171"/>
      <c r="G132" s="169">
        <v>252</v>
      </c>
      <c r="H132" s="170" t="s">
        <v>43</v>
      </c>
      <c r="I132" s="181">
        <v>11</v>
      </c>
      <c r="J132" s="171"/>
      <c r="K132" s="171"/>
    </row>
    <row r="133" spans="5:11" x14ac:dyDescent="0.3">
      <c r="E133" s="171"/>
      <c r="F133" s="171"/>
      <c r="G133" s="169">
        <v>274</v>
      </c>
      <c r="H133" s="170" t="s">
        <v>254</v>
      </c>
      <c r="I133" s="181">
        <v>11</v>
      </c>
      <c r="J133" s="171"/>
      <c r="K133" s="171"/>
    </row>
    <row r="134" spans="5:11" x14ac:dyDescent="0.3">
      <c r="E134" s="171"/>
      <c r="F134" s="171"/>
      <c r="G134" s="169">
        <v>249</v>
      </c>
      <c r="H134" s="170" t="s">
        <v>58</v>
      </c>
      <c r="I134" s="181">
        <v>11</v>
      </c>
      <c r="J134" s="171"/>
      <c r="K134" s="171"/>
    </row>
    <row r="135" spans="5:11" x14ac:dyDescent="0.3">
      <c r="E135" s="171"/>
      <c r="F135" s="171"/>
      <c r="G135" s="169">
        <v>250</v>
      </c>
      <c r="H135" s="170" t="s">
        <v>255</v>
      </c>
      <c r="I135" s="181">
        <v>11</v>
      </c>
      <c r="J135" s="171"/>
      <c r="K135" s="171"/>
    </row>
    <row r="136" spans="5:11" x14ac:dyDescent="0.3">
      <c r="E136" s="171"/>
      <c r="F136" s="171"/>
      <c r="G136" s="169">
        <v>255</v>
      </c>
      <c r="H136" s="170" t="s">
        <v>62</v>
      </c>
      <c r="I136" s="181">
        <v>11</v>
      </c>
      <c r="J136" s="171"/>
      <c r="K136" s="171"/>
    </row>
    <row r="137" spans="5:11" x14ac:dyDescent="0.3">
      <c r="E137" s="171"/>
      <c r="F137" s="171"/>
      <c r="G137" s="169">
        <v>259</v>
      </c>
      <c r="H137" s="170" t="s">
        <v>256</v>
      </c>
      <c r="I137" s="181">
        <v>11</v>
      </c>
      <c r="J137" s="171"/>
      <c r="K137" s="171"/>
    </row>
    <row r="138" spans="5:11" x14ac:dyDescent="0.3">
      <c r="E138" s="171"/>
      <c r="F138" s="171"/>
      <c r="G138" s="169">
        <v>262</v>
      </c>
      <c r="H138" s="170" t="s">
        <v>257</v>
      </c>
      <c r="I138" s="181">
        <v>11</v>
      </c>
      <c r="J138" s="171"/>
      <c r="K138" s="171"/>
    </row>
    <row r="139" spans="5:11" x14ac:dyDescent="0.3">
      <c r="E139" s="171"/>
      <c r="F139" s="171"/>
      <c r="G139" s="169">
        <v>264</v>
      </c>
      <c r="H139" s="170" t="s">
        <v>258</v>
      </c>
      <c r="I139" s="181">
        <v>11</v>
      </c>
      <c r="J139" s="171"/>
      <c r="K139" s="171"/>
    </row>
    <row r="140" spans="5:11" x14ac:dyDescent="0.3">
      <c r="E140" s="171"/>
      <c r="F140" s="171"/>
      <c r="G140" s="169">
        <v>267</v>
      </c>
      <c r="H140" s="170" t="s">
        <v>259</v>
      </c>
      <c r="I140" s="181">
        <v>11</v>
      </c>
      <c r="J140" s="171"/>
      <c r="K140" s="171"/>
    </row>
    <row r="141" spans="5:11" x14ac:dyDescent="0.3">
      <c r="E141" s="171"/>
      <c r="F141" s="171"/>
      <c r="G141" s="169">
        <v>268</v>
      </c>
      <c r="H141" s="170" t="s">
        <v>260</v>
      </c>
      <c r="I141" s="181">
        <v>11</v>
      </c>
      <c r="J141" s="171"/>
      <c r="K141" s="171"/>
    </row>
    <row r="142" spans="5:11" x14ac:dyDescent="0.3">
      <c r="E142" s="171"/>
      <c r="F142" s="171"/>
      <c r="G142" s="169">
        <v>278</v>
      </c>
      <c r="H142" s="170" t="s">
        <v>261</v>
      </c>
      <c r="I142" s="181">
        <v>11</v>
      </c>
      <c r="J142" s="171"/>
      <c r="K142" s="171"/>
    </row>
    <row r="143" spans="5:11" x14ac:dyDescent="0.3">
      <c r="E143" s="171"/>
      <c r="F143" s="171"/>
      <c r="G143" s="169">
        <v>280</v>
      </c>
      <c r="H143" s="170" t="s">
        <v>262</v>
      </c>
      <c r="I143" s="181">
        <v>11</v>
      </c>
      <c r="J143" s="171"/>
      <c r="K143" s="171"/>
    </row>
    <row r="144" spans="5:11" x14ac:dyDescent="0.3">
      <c r="E144" s="171"/>
      <c r="F144" s="171"/>
      <c r="G144" s="169">
        <v>282</v>
      </c>
      <c r="H144" s="170" t="s">
        <v>263</v>
      </c>
      <c r="I144" s="181">
        <v>11</v>
      </c>
      <c r="J144" s="171"/>
      <c r="K144" s="171"/>
    </row>
    <row r="145" spans="5:11" x14ac:dyDescent="0.3">
      <c r="E145" s="171"/>
      <c r="F145" s="171"/>
      <c r="G145" s="169">
        <v>283</v>
      </c>
      <c r="H145" s="170" t="s">
        <v>264</v>
      </c>
      <c r="I145" s="181">
        <v>11</v>
      </c>
      <c r="J145" s="171"/>
      <c r="K145" s="171"/>
    </row>
    <row r="146" spans="5:11" x14ac:dyDescent="0.3">
      <c r="E146" s="171"/>
      <c r="F146" s="171"/>
      <c r="G146" s="169">
        <v>284</v>
      </c>
      <c r="H146" s="170" t="s">
        <v>265</v>
      </c>
      <c r="I146" s="181">
        <v>11</v>
      </c>
      <c r="J146" s="171"/>
      <c r="K146" s="171"/>
    </row>
    <row r="147" spans="5:11" x14ac:dyDescent="0.3">
      <c r="E147" s="171"/>
      <c r="F147" s="171"/>
      <c r="G147" s="169">
        <v>285</v>
      </c>
      <c r="H147" s="170" t="s">
        <v>266</v>
      </c>
      <c r="I147" s="181">
        <v>11</v>
      </c>
      <c r="J147" s="171"/>
      <c r="K147" s="171"/>
    </row>
    <row r="148" spans="5:11" x14ac:dyDescent="0.3">
      <c r="E148" s="171"/>
      <c r="F148" s="171"/>
      <c r="G148" s="169">
        <v>560</v>
      </c>
      <c r="H148" s="170" t="s">
        <v>267</v>
      </c>
      <c r="I148" s="181">
        <v>11</v>
      </c>
      <c r="J148" s="171"/>
      <c r="K148" s="171"/>
    </row>
    <row r="149" spans="5:11" x14ac:dyDescent="0.3">
      <c r="E149" s="171"/>
      <c r="F149" s="171"/>
      <c r="G149" s="169">
        <v>263</v>
      </c>
      <c r="H149" s="170" t="s">
        <v>268</v>
      </c>
      <c r="I149" s="181">
        <v>11</v>
      </c>
      <c r="J149" s="171"/>
      <c r="K149" s="171"/>
    </row>
    <row r="150" spans="5:11" x14ac:dyDescent="0.3">
      <c r="E150" s="171"/>
      <c r="F150" s="171"/>
      <c r="G150" s="169">
        <v>254</v>
      </c>
      <c r="H150" s="170" t="s">
        <v>269</v>
      </c>
      <c r="I150" s="181">
        <v>11</v>
      </c>
      <c r="J150" s="171"/>
      <c r="K150" s="171"/>
    </row>
    <row r="151" spans="5:11" x14ac:dyDescent="0.3">
      <c r="E151" s="171"/>
      <c r="F151" s="171"/>
      <c r="G151" s="169">
        <v>265</v>
      </c>
      <c r="H151" s="170" t="s">
        <v>237</v>
      </c>
      <c r="I151" s="181">
        <v>11</v>
      </c>
      <c r="J151" s="171"/>
      <c r="K151" s="171"/>
    </row>
    <row r="152" spans="5:11" x14ac:dyDescent="0.3">
      <c r="E152" s="171"/>
      <c r="F152" s="171"/>
      <c r="G152" s="169">
        <v>258</v>
      </c>
      <c r="H152" s="170" t="s">
        <v>238</v>
      </c>
      <c r="I152" s="181">
        <v>11</v>
      </c>
      <c r="J152" s="171"/>
      <c r="K152" s="171"/>
    </row>
    <row r="153" spans="5:11" x14ac:dyDescent="0.3">
      <c r="E153" s="171"/>
      <c r="F153" s="171"/>
      <c r="G153" s="169">
        <v>275</v>
      </c>
      <c r="H153" s="170" t="s">
        <v>243</v>
      </c>
      <c r="I153" s="181">
        <v>11</v>
      </c>
      <c r="J153" s="171"/>
      <c r="K153" s="171"/>
    </row>
    <row r="154" spans="5:11" x14ac:dyDescent="0.3">
      <c r="E154" s="171"/>
      <c r="F154" s="171"/>
      <c r="G154" s="169">
        <v>266</v>
      </c>
      <c r="H154" s="170" t="s">
        <v>122</v>
      </c>
      <c r="I154" s="181">
        <v>11</v>
      </c>
      <c r="J154" s="171"/>
      <c r="K154" s="171"/>
    </row>
    <row r="155" spans="5:11" x14ac:dyDescent="0.3">
      <c r="E155" s="171"/>
      <c r="F155" s="171"/>
      <c r="G155" s="169">
        <v>276</v>
      </c>
      <c r="H155" s="170" t="s">
        <v>270</v>
      </c>
      <c r="I155" s="181">
        <v>11</v>
      </c>
      <c r="J155" s="171"/>
      <c r="K155" s="171"/>
    </row>
    <row r="156" spans="5:11" x14ac:dyDescent="0.3">
      <c r="E156" s="171"/>
      <c r="F156" s="171"/>
      <c r="G156" s="169">
        <v>260</v>
      </c>
      <c r="H156" s="170" t="s">
        <v>169</v>
      </c>
      <c r="I156" s="181">
        <v>11</v>
      </c>
      <c r="J156" s="171"/>
      <c r="K156" s="171"/>
    </row>
    <row r="157" spans="5:11" x14ac:dyDescent="0.3">
      <c r="E157" s="171"/>
      <c r="F157" s="171"/>
      <c r="G157" s="169">
        <v>272</v>
      </c>
      <c r="H157" s="170" t="s">
        <v>166</v>
      </c>
      <c r="I157" s="181">
        <v>11</v>
      </c>
      <c r="J157" s="171"/>
      <c r="K157" s="171"/>
    </row>
    <row r="158" spans="5:11" x14ac:dyDescent="0.3">
      <c r="E158" s="171"/>
      <c r="F158" s="171"/>
      <c r="G158" s="169">
        <v>286</v>
      </c>
      <c r="H158" s="170" t="s">
        <v>271</v>
      </c>
      <c r="I158" s="181">
        <v>11</v>
      </c>
      <c r="J158" s="171"/>
      <c r="K158" s="171"/>
    </row>
    <row r="159" spans="5:11" x14ac:dyDescent="0.3">
      <c r="E159" s="171"/>
      <c r="F159" s="171"/>
      <c r="G159" s="169">
        <v>270</v>
      </c>
      <c r="H159" s="170" t="s">
        <v>152</v>
      </c>
      <c r="I159" s="181">
        <v>11</v>
      </c>
      <c r="J159" s="171"/>
      <c r="K159" s="171"/>
    </row>
    <row r="160" spans="5:11" x14ac:dyDescent="0.3">
      <c r="E160" s="171"/>
      <c r="F160" s="171"/>
      <c r="G160" s="169">
        <v>271</v>
      </c>
      <c r="H160" s="170" t="s">
        <v>143</v>
      </c>
      <c r="I160" s="181">
        <v>11</v>
      </c>
      <c r="J160" s="171"/>
      <c r="K160" s="171"/>
    </row>
    <row r="161" spans="5:11" x14ac:dyDescent="0.3">
      <c r="E161" s="171"/>
      <c r="F161" s="171"/>
      <c r="G161" s="169">
        <v>261</v>
      </c>
      <c r="H161" s="170" t="s">
        <v>52</v>
      </c>
      <c r="I161" s="181">
        <v>11</v>
      </c>
      <c r="J161" s="171"/>
      <c r="K161" s="171"/>
    </row>
    <row r="162" spans="5:11" x14ac:dyDescent="0.3">
      <c r="E162" s="171"/>
      <c r="F162" s="171"/>
      <c r="G162" s="169">
        <v>273</v>
      </c>
      <c r="H162" s="170" t="s">
        <v>138</v>
      </c>
      <c r="I162" s="181">
        <v>11</v>
      </c>
      <c r="J162" s="171"/>
      <c r="K162" s="171"/>
    </row>
    <row r="163" spans="5:11" x14ac:dyDescent="0.3">
      <c r="E163" s="171"/>
      <c r="F163" s="171"/>
      <c r="G163" s="169">
        <v>251</v>
      </c>
      <c r="H163" s="170" t="s">
        <v>54</v>
      </c>
      <c r="I163" s="181">
        <v>11</v>
      </c>
      <c r="J163" s="171"/>
      <c r="K163" s="171"/>
    </row>
    <row r="164" spans="5:11" x14ac:dyDescent="0.3">
      <c r="E164" s="171"/>
      <c r="F164" s="171"/>
      <c r="G164" s="169">
        <v>256</v>
      </c>
      <c r="H164" s="170" t="s">
        <v>173</v>
      </c>
      <c r="I164" s="181">
        <v>11</v>
      </c>
      <c r="J164" s="171"/>
      <c r="K164" s="171"/>
    </row>
    <row r="165" spans="5:11" x14ac:dyDescent="0.3">
      <c r="E165" s="171"/>
      <c r="F165" s="171"/>
      <c r="G165" s="169">
        <v>279</v>
      </c>
      <c r="H165" s="170" t="s">
        <v>272</v>
      </c>
      <c r="I165" s="181">
        <v>11</v>
      </c>
      <c r="J165" s="171"/>
      <c r="K165" s="171"/>
    </row>
    <row r="166" spans="5:11" x14ac:dyDescent="0.3">
      <c r="E166" s="171"/>
      <c r="F166" s="171"/>
      <c r="G166" s="169">
        <v>269</v>
      </c>
      <c r="H166" s="170" t="s">
        <v>171</v>
      </c>
      <c r="I166" s="181">
        <v>11</v>
      </c>
      <c r="J166" s="171"/>
      <c r="K166" s="171"/>
    </row>
    <row r="167" spans="5:11" x14ac:dyDescent="0.3">
      <c r="E167" s="171"/>
      <c r="F167" s="171"/>
      <c r="G167" s="169">
        <v>257</v>
      </c>
      <c r="H167" s="170" t="s">
        <v>176</v>
      </c>
      <c r="I167" s="181">
        <v>11</v>
      </c>
      <c r="J167" s="171"/>
      <c r="K167" s="171"/>
    </row>
    <row r="168" spans="5:11" x14ac:dyDescent="0.3">
      <c r="E168" s="171"/>
      <c r="F168" s="171"/>
      <c r="G168" s="169">
        <v>277</v>
      </c>
      <c r="H168" s="170" t="s">
        <v>273</v>
      </c>
      <c r="I168" s="181">
        <v>11</v>
      </c>
      <c r="J168" s="171"/>
      <c r="K168" s="171"/>
    </row>
    <row r="169" spans="5:11" x14ac:dyDescent="0.3">
      <c r="E169" s="171"/>
      <c r="F169" s="171"/>
      <c r="G169" s="169">
        <v>232</v>
      </c>
      <c r="H169" s="170" t="s">
        <v>274</v>
      </c>
      <c r="I169" s="181">
        <v>7</v>
      </c>
      <c r="J169" s="171"/>
      <c r="K169" s="171"/>
    </row>
    <row r="170" spans="5:11" x14ac:dyDescent="0.3">
      <c r="E170" s="171"/>
      <c r="F170" s="171"/>
      <c r="G170" s="169">
        <v>233</v>
      </c>
      <c r="H170" s="170" t="s">
        <v>275</v>
      </c>
      <c r="I170" s="181">
        <v>7</v>
      </c>
      <c r="J170" s="171"/>
      <c r="K170" s="171"/>
    </row>
    <row r="171" spans="5:11" x14ac:dyDescent="0.3">
      <c r="E171" s="171"/>
      <c r="F171" s="171"/>
      <c r="G171" s="169">
        <v>231</v>
      </c>
      <c r="H171" s="170" t="s">
        <v>58</v>
      </c>
      <c r="I171" s="181">
        <v>7</v>
      </c>
      <c r="J171" s="171"/>
      <c r="K171" s="171"/>
    </row>
    <row r="172" spans="5:11" x14ac:dyDescent="0.3">
      <c r="E172" s="171"/>
      <c r="F172" s="171"/>
      <c r="G172" s="169">
        <v>334</v>
      </c>
      <c r="H172" s="170" t="s">
        <v>143</v>
      </c>
      <c r="I172" s="181">
        <v>23</v>
      </c>
      <c r="J172" s="171"/>
      <c r="K172" s="171"/>
    </row>
    <row r="173" spans="5:11" x14ac:dyDescent="0.3">
      <c r="E173" s="171"/>
      <c r="F173" s="171"/>
      <c r="G173" s="169">
        <v>338</v>
      </c>
      <c r="H173" s="170" t="s">
        <v>56</v>
      </c>
      <c r="I173" s="181">
        <v>23</v>
      </c>
      <c r="J173" s="171"/>
      <c r="K173" s="171"/>
    </row>
    <row r="174" spans="5:11" x14ac:dyDescent="0.3">
      <c r="E174" s="171"/>
      <c r="F174" s="171"/>
      <c r="G174" s="169">
        <v>335</v>
      </c>
      <c r="H174" s="170" t="s">
        <v>43</v>
      </c>
      <c r="I174" s="181">
        <v>23</v>
      </c>
      <c r="J174" s="171"/>
      <c r="K174" s="171"/>
    </row>
    <row r="175" spans="5:11" x14ac:dyDescent="0.3">
      <c r="E175" s="171"/>
      <c r="F175" s="171"/>
      <c r="G175" s="169">
        <v>333</v>
      </c>
      <c r="H175" s="170" t="s">
        <v>254</v>
      </c>
      <c r="I175" s="181">
        <v>23</v>
      </c>
      <c r="J175" s="171"/>
      <c r="K175" s="171"/>
    </row>
    <row r="176" spans="5:11" x14ac:dyDescent="0.3">
      <c r="E176" s="171"/>
      <c r="F176" s="171"/>
      <c r="G176" s="169">
        <v>332</v>
      </c>
      <c r="H176" s="170" t="s">
        <v>58</v>
      </c>
      <c r="I176" s="181">
        <v>23</v>
      </c>
      <c r="J176" s="171"/>
      <c r="K176" s="171"/>
    </row>
    <row r="177" spans="5:11" x14ac:dyDescent="0.3">
      <c r="E177" s="171"/>
      <c r="F177" s="171"/>
      <c r="G177" s="169">
        <v>336</v>
      </c>
      <c r="H177" s="170" t="s">
        <v>276</v>
      </c>
      <c r="I177" s="181">
        <v>23</v>
      </c>
      <c r="J177" s="171"/>
      <c r="K177" s="171"/>
    </row>
    <row r="178" spans="5:11" x14ac:dyDescent="0.3">
      <c r="E178" s="171"/>
      <c r="F178" s="171"/>
      <c r="G178" s="169">
        <v>339</v>
      </c>
      <c r="H178" s="170" t="s">
        <v>238</v>
      </c>
      <c r="I178" s="181">
        <v>23</v>
      </c>
      <c r="J178" s="171"/>
      <c r="K178" s="171"/>
    </row>
    <row r="179" spans="5:11" x14ac:dyDescent="0.3">
      <c r="E179" s="171"/>
      <c r="F179" s="171"/>
      <c r="G179" s="169">
        <v>337</v>
      </c>
      <c r="H179" s="170" t="s">
        <v>108</v>
      </c>
      <c r="I179" s="181">
        <v>23</v>
      </c>
      <c r="J179" s="171"/>
      <c r="K179" s="171"/>
    </row>
    <row r="180" spans="5:11" x14ac:dyDescent="0.3">
      <c r="E180" s="171"/>
      <c r="F180" s="171"/>
      <c r="G180" s="169">
        <v>340</v>
      </c>
      <c r="H180" s="170" t="s">
        <v>58</v>
      </c>
      <c r="I180" s="181">
        <v>25</v>
      </c>
      <c r="J180" s="171"/>
      <c r="K180" s="171"/>
    </row>
    <row r="181" spans="5:11" x14ac:dyDescent="0.3">
      <c r="E181" s="171"/>
      <c r="F181" s="171"/>
      <c r="G181" s="169">
        <v>409</v>
      </c>
      <c r="H181" s="170" t="s">
        <v>58</v>
      </c>
      <c r="I181" s="181">
        <v>59</v>
      </c>
      <c r="J181" s="171"/>
      <c r="K181" s="171"/>
    </row>
    <row r="182" spans="5:11" x14ac:dyDescent="0.3">
      <c r="E182" s="171"/>
      <c r="F182" s="171"/>
      <c r="G182" s="169">
        <v>410</v>
      </c>
      <c r="H182" s="170" t="s">
        <v>277</v>
      </c>
      <c r="I182" s="181">
        <v>59</v>
      </c>
      <c r="J182" s="171"/>
      <c r="K182" s="171"/>
    </row>
    <row r="183" spans="5:11" x14ac:dyDescent="0.3">
      <c r="E183" s="171"/>
      <c r="F183" s="171"/>
      <c r="G183" s="169">
        <v>418</v>
      </c>
      <c r="H183" s="170" t="s">
        <v>278</v>
      </c>
      <c r="I183" s="181">
        <v>63</v>
      </c>
      <c r="J183" s="171"/>
      <c r="K183" s="171"/>
    </row>
    <row r="184" spans="5:11" x14ac:dyDescent="0.3">
      <c r="E184" s="171"/>
      <c r="F184" s="171"/>
      <c r="G184" s="169">
        <v>419</v>
      </c>
      <c r="H184" s="170" t="s">
        <v>279</v>
      </c>
      <c r="I184" s="181">
        <v>63</v>
      </c>
      <c r="J184" s="171"/>
      <c r="K184" s="171"/>
    </row>
    <row r="185" spans="5:11" x14ac:dyDescent="0.3">
      <c r="E185" s="171"/>
      <c r="F185" s="171"/>
      <c r="G185" s="169">
        <v>421</v>
      </c>
      <c r="H185" s="170" t="s">
        <v>78</v>
      </c>
      <c r="I185" s="181">
        <v>63</v>
      </c>
      <c r="J185" s="171"/>
      <c r="K185" s="171"/>
    </row>
    <row r="186" spans="5:11" x14ac:dyDescent="0.3">
      <c r="E186" s="171"/>
      <c r="F186" s="171"/>
      <c r="G186" s="169">
        <v>417</v>
      </c>
      <c r="H186" s="170" t="s">
        <v>58</v>
      </c>
      <c r="I186" s="181">
        <v>63</v>
      </c>
      <c r="J186" s="171"/>
      <c r="K186" s="171"/>
    </row>
    <row r="187" spans="5:11" x14ac:dyDescent="0.3">
      <c r="E187" s="171"/>
      <c r="F187" s="171"/>
      <c r="G187" s="169">
        <v>420</v>
      </c>
      <c r="H187" s="170" t="s">
        <v>280</v>
      </c>
      <c r="I187" s="181">
        <v>63</v>
      </c>
      <c r="J187" s="171"/>
      <c r="K187" s="171"/>
    </row>
    <row r="188" spans="5:11" x14ac:dyDescent="0.3">
      <c r="E188" s="171"/>
      <c r="F188" s="171"/>
      <c r="G188" s="169">
        <v>422</v>
      </c>
      <c r="H188" s="170" t="s">
        <v>281</v>
      </c>
      <c r="I188" s="181">
        <v>63</v>
      </c>
      <c r="J188" s="171"/>
      <c r="K188" s="171"/>
    </row>
    <row r="189" spans="5:11" x14ac:dyDescent="0.3">
      <c r="E189" s="171"/>
      <c r="F189" s="171"/>
      <c r="G189" s="169">
        <v>331</v>
      </c>
      <c r="H189" s="170" t="s">
        <v>58</v>
      </c>
      <c r="I189" s="181">
        <v>20</v>
      </c>
      <c r="J189" s="171"/>
      <c r="K189" s="171"/>
    </row>
    <row r="190" spans="5:11" x14ac:dyDescent="0.3">
      <c r="E190" s="171"/>
      <c r="F190" s="171"/>
      <c r="G190" s="169">
        <v>383</v>
      </c>
      <c r="H190" s="170" t="s">
        <v>58</v>
      </c>
      <c r="I190" s="181">
        <v>49</v>
      </c>
      <c r="J190" s="171"/>
      <c r="K190" s="171"/>
    </row>
    <row r="191" spans="5:11" x14ac:dyDescent="0.3">
      <c r="E191" s="171"/>
      <c r="F191" s="171"/>
      <c r="G191" s="169">
        <v>384</v>
      </c>
      <c r="H191" s="170" t="s">
        <v>246</v>
      </c>
      <c r="I191" s="181">
        <v>49</v>
      </c>
      <c r="J191" s="171"/>
      <c r="K191" s="171"/>
    </row>
    <row r="192" spans="5:11" x14ac:dyDescent="0.3">
      <c r="E192" s="171"/>
      <c r="F192" s="171"/>
      <c r="G192" s="169">
        <v>503</v>
      </c>
      <c r="H192" s="170" t="s">
        <v>282</v>
      </c>
      <c r="I192" s="181">
        <v>68</v>
      </c>
      <c r="J192" s="171"/>
      <c r="K192" s="171"/>
    </row>
    <row r="193" spans="5:11" x14ac:dyDescent="0.3">
      <c r="E193" s="171"/>
      <c r="F193" s="171"/>
      <c r="G193" s="169">
        <v>473</v>
      </c>
      <c r="H193" s="170" t="s">
        <v>283</v>
      </c>
      <c r="I193" s="181">
        <v>68</v>
      </c>
      <c r="J193" s="171"/>
      <c r="K193" s="171"/>
    </row>
    <row r="194" spans="5:11" x14ac:dyDescent="0.3">
      <c r="E194" s="171"/>
      <c r="F194" s="171"/>
      <c r="G194" s="169">
        <v>502</v>
      </c>
      <c r="H194" s="170" t="s">
        <v>284</v>
      </c>
      <c r="I194" s="181">
        <v>68</v>
      </c>
      <c r="J194" s="171"/>
      <c r="K194" s="171"/>
    </row>
    <row r="195" spans="5:11" x14ac:dyDescent="0.3">
      <c r="E195" s="171"/>
      <c r="F195" s="171"/>
      <c r="G195" s="169">
        <v>465</v>
      </c>
      <c r="H195" s="170" t="s">
        <v>285</v>
      </c>
      <c r="I195" s="181">
        <v>68</v>
      </c>
      <c r="J195" s="171"/>
      <c r="K195" s="171"/>
    </row>
    <row r="196" spans="5:11" x14ac:dyDescent="0.3">
      <c r="E196" s="171"/>
      <c r="F196" s="171"/>
      <c r="G196" s="169">
        <v>489</v>
      </c>
      <c r="H196" s="170" t="s">
        <v>286</v>
      </c>
      <c r="I196" s="181">
        <v>68</v>
      </c>
      <c r="J196" s="171"/>
      <c r="K196" s="171"/>
    </row>
    <row r="197" spans="5:11" x14ac:dyDescent="0.3">
      <c r="E197" s="171"/>
      <c r="F197" s="171"/>
      <c r="G197" s="169">
        <v>497</v>
      </c>
      <c r="H197" s="170" t="s">
        <v>287</v>
      </c>
      <c r="I197" s="181">
        <v>68</v>
      </c>
      <c r="J197" s="171"/>
      <c r="K197" s="171"/>
    </row>
    <row r="198" spans="5:11" x14ac:dyDescent="0.3">
      <c r="E198" s="171"/>
      <c r="F198" s="171"/>
      <c r="G198" s="169">
        <v>485</v>
      </c>
      <c r="H198" s="170" t="s">
        <v>288</v>
      </c>
      <c r="I198" s="181">
        <v>68</v>
      </c>
      <c r="J198" s="171"/>
      <c r="K198" s="171"/>
    </row>
    <row r="199" spans="5:11" x14ac:dyDescent="0.3">
      <c r="E199" s="171"/>
      <c r="F199" s="171"/>
      <c r="G199" s="169">
        <v>469</v>
      </c>
      <c r="H199" s="170" t="s">
        <v>289</v>
      </c>
      <c r="I199" s="181">
        <v>68</v>
      </c>
      <c r="J199" s="171"/>
      <c r="K199" s="171"/>
    </row>
    <row r="200" spans="5:11" x14ac:dyDescent="0.3">
      <c r="E200" s="171"/>
      <c r="F200" s="171"/>
      <c r="G200" s="169">
        <v>477</v>
      </c>
      <c r="H200" s="170" t="s">
        <v>290</v>
      </c>
      <c r="I200" s="181">
        <v>68</v>
      </c>
      <c r="J200" s="171"/>
      <c r="K200" s="171"/>
    </row>
    <row r="201" spans="5:11" x14ac:dyDescent="0.3">
      <c r="E201" s="171"/>
      <c r="F201" s="171"/>
      <c r="G201" s="169">
        <v>479</v>
      </c>
      <c r="H201" s="170" t="s">
        <v>291</v>
      </c>
      <c r="I201" s="181">
        <v>68</v>
      </c>
      <c r="J201" s="171"/>
      <c r="K201" s="171"/>
    </row>
    <row r="202" spans="5:11" x14ac:dyDescent="0.3">
      <c r="E202" s="171"/>
      <c r="F202" s="171"/>
      <c r="G202" s="169">
        <v>493</v>
      </c>
      <c r="H202" s="170" t="s">
        <v>292</v>
      </c>
      <c r="I202" s="181">
        <v>68</v>
      </c>
      <c r="J202" s="171"/>
      <c r="K202" s="171"/>
    </row>
    <row r="203" spans="5:11" x14ac:dyDescent="0.3">
      <c r="E203" s="171"/>
      <c r="F203" s="171"/>
      <c r="G203" s="169">
        <v>476</v>
      </c>
      <c r="H203" s="170" t="s">
        <v>293</v>
      </c>
      <c r="I203" s="181">
        <v>68</v>
      </c>
      <c r="J203" s="171"/>
      <c r="K203" s="171"/>
    </row>
    <row r="204" spans="5:11" x14ac:dyDescent="0.3">
      <c r="E204" s="171"/>
      <c r="F204" s="171"/>
      <c r="G204" s="169">
        <v>455</v>
      </c>
      <c r="H204" s="170" t="s">
        <v>294</v>
      </c>
      <c r="I204" s="181">
        <v>68</v>
      </c>
      <c r="J204" s="171"/>
      <c r="K204" s="171"/>
    </row>
    <row r="205" spans="5:11" x14ac:dyDescent="0.3">
      <c r="E205" s="171"/>
      <c r="F205" s="171"/>
      <c r="G205" s="169">
        <v>456</v>
      </c>
      <c r="H205" s="170" t="s">
        <v>295</v>
      </c>
      <c r="I205" s="181">
        <v>68</v>
      </c>
      <c r="J205" s="171"/>
      <c r="K205" s="171"/>
    </row>
    <row r="206" spans="5:11" x14ac:dyDescent="0.3">
      <c r="E206" s="171"/>
      <c r="F206" s="171"/>
      <c r="G206" s="169">
        <v>457</v>
      </c>
      <c r="H206" s="170" t="s">
        <v>296</v>
      </c>
      <c r="I206" s="181">
        <v>68</v>
      </c>
      <c r="J206" s="171"/>
      <c r="K206" s="171"/>
    </row>
    <row r="207" spans="5:11" x14ac:dyDescent="0.3">
      <c r="E207" s="171"/>
      <c r="F207" s="171"/>
      <c r="G207" s="169">
        <v>467</v>
      </c>
      <c r="H207" s="170" t="s">
        <v>297</v>
      </c>
      <c r="I207" s="181">
        <v>68</v>
      </c>
      <c r="J207" s="171"/>
      <c r="K207" s="171"/>
    </row>
    <row r="208" spans="5:11" x14ac:dyDescent="0.3">
      <c r="E208" s="171"/>
      <c r="F208" s="171"/>
      <c r="G208" s="169">
        <v>470</v>
      </c>
      <c r="H208" s="170" t="s">
        <v>298</v>
      </c>
      <c r="I208" s="181">
        <v>68</v>
      </c>
      <c r="J208" s="171"/>
      <c r="K208" s="171"/>
    </row>
    <row r="209" spans="5:11" x14ac:dyDescent="0.3">
      <c r="E209" s="171"/>
      <c r="F209" s="171"/>
      <c r="G209" s="169">
        <v>472</v>
      </c>
      <c r="H209" s="170" t="s">
        <v>299</v>
      </c>
      <c r="I209" s="181">
        <v>68</v>
      </c>
      <c r="J209" s="171"/>
      <c r="K209" s="171"/>
    </row>
    <row r="210" spans="5:11" x14ac:dyDescent="0.3">
      <c r="E210" s="171"/>
      <c r="F210" s="171"/>
      <c r="G210" s="169">
        <v>478</v>
      </c>
      <c r="H210" s="170" t="s">
        <v>300</v>
      </c>
      <c r="I210" s="181">
        <v>68</v>
      </c>
      <c r="J210" s="171"/>
      <c r="K210" s="171"/>
    </row>
    <row r="211" spans="5:11" x14ac:dyDescent="0.3">
      <c r="E211" s="171"/>
      <c r="F211" s="171"/>
      <c r="G211" s="169">
        <v>480</v>
      </c>
      <c r="H211" s="170" t="s">
        <v>301</v>
      </c>
      <c r="I211" s="181">
        <v>68</v>
      </c>
      <c r="J211" s="171"/>
      <c r="K211" s="171"/>
    </row>
    <row r="212" spans="5:11" x14ac:dyDescent="0.3">
      <c r="E212" s="171"/>
      <c r="F212" s="171"/>
      <c r="G212" s="169">
        <v>482</v>
      </c>
      <c r="H212" s="170" t="s">
        <v>302</v>
      </c>
      <c r="I212" s="181">
        <v>68</v>
      </c>
      <c r="J212" s="171"/>
      <c r="K212" s="171"/>
    </row>
    <row r="213" spans="5:11" x14ac:dyDescent="0.3">
      <c r="E213" s="171"/>
      <c r="F213" s="171"/>
      <c r="G213" s="169">
        <v>486</v>
      </c>
      <c r="H213" s="170" t="s">
        <v>303</v>
      </c>
      <c r="I213" s="181">
        <v>68</v>
      </c>
      <c r="J213" s="171"/>
      <c r="K213" s="171"/>
    </row>
    <row r="214" spans="5:11" x14ac:dyDescent="0.3">
      <c r="E214" s="171"/>
      <c r="F214" s="171"/>
      <c r="G214" s="169">
        <v>488</v>
      </c>
      <c r="H214" s="170" t="s">
        <v>304</v>
      </c>
      <c r="I214" s="181">
        <v>68</v>
      </c>
      <c r="J214" s="171"/>
      <c r="K214" s="171"/>
    </row>
    <row r="215" spans="5:11" x14ac:dyDescent="0.3">
      <c r="E215" s="171"/>
      <c r="F215" s="171"/>
      <c r="G215" s="169">
        <v>490</v>
      </c>
      <c r="H215" s="170" t="s">
        <v>267</v>
      </c>
      <c r="I215" s="181">
        <v>68</v>
      </c>
      <c r="J215" s="171"/>
      <c r="K215" s="171"/>
    </row>
    <row r="216" spans="5:11" x14ac:dyDescent="0.3">
      <c r="E216" s="171"/>
      <c r="F216" s="171"/>
      <c r="G216" s="169">
        <v>496</v>
      </c>
      <c r="H216" s="170" t="s">
        <v>209</v>
      </c>
      <c r="I216" s="181">
        <v>68</v>
      </c>
      <c r="J216" s="171"/>
      <c r="K216" s="171"/>
    </row>
    <row r="217" spans="5:11" x14ac:dyDescent="0.3">
      <c r="E217" s="171"/>
      <c r="F217" s="171"/>
      <c r="G217" s="169">
        <v>498</v>
      </c>
      <c r="H217" s="170" t="s">
        <v>305</v>
      </c>
      <c r="I217" s="181">
        <v>68</v>
      </c>
      <c r="J217" s="171"/>
      <c r="K217" s="171"/>
    </row>
    <row r="218" spans="5:11" x14ac:dyDescent="0.3">
      <c r="E218" s="171"/>
      <c r="F218" s="171"/>
      <c r="G218" s="169">
        <v>505</v>
      </c>
      <c r="H218" s="170" t="s">
        <v>116</v>
      </c>
      <c r="I218" s="181">
        <v>68</v>
      </c>
      <c r="J218" s="171"/>
      <c r="K218" s="171"/>
    </row>
    <row r="219" spans="5:11" x14ac:dyDescent="0.3">
      <c r="E219" s="171"/>
      <c r="F219" s="171"/>
      <c r="G219" s="169">
        <v>506</v>
      </c>
      <c r="H219" s="170" t="s">
        <v>306</v>
      </c>
      <c r="I219" s="181">
        <v>68</v>
      </c>
      <c r="J219" s="171"/>
      <c r="K219" s="171"/>
    </row>
    <row r="220" spans="5:11" x14ac:dyDescent="0.3">
      <c r="E220" s="171"/>
      <c r="F220" s="171"/>
      <c r="G220" s="169">
        <v>507</v>
      </c>
      <c r="H220" s="170" t="s">
        <v>307</v>
      </c>
      <c r="I220" s="181">
        <v>68</v>
      </c>
      <c r="J220" s="171"/>
      <c r="K220" s="171"/>
    </row>
    <row r="221" spans="5:11" x14ac:dyDescent="0.3">
      <c r="E221" s="171"/>
      <c r="F221" s="171"/>
      <c r="G221" s="169">
        <v>509</v>
      </c>
      <c r="H221" s="170" t="s">
        <v>260</v>
      </c>
      <c r="I221" s="181">
        <v>68</v>
      </c>
      <c r="J221" s="171"/>
      <c r="K221" s="171"/>
    </row>
    <row r="222" spans="5:11" x14ac:dyDescent="0.3">
      <c r="E222" s="171"/>
      <c r="F222" s="171"/>
      <c r="G222" s="169">
        <v>513</v>
      </c>
      <c r="H222" s="170" t="s">
        <v>281</v>
      </c>
      <c r="I222" s="181">
        <v>68</v>
      </c>
      <c r="J222" s="171"/>
      <c r="K222" s="171"/>
    </row>
    <row r="223" spans="5:11" x14ac:dyDescent="0.3">
      <c r="E223" s="171"/>
      <c r="F223" s="171"/>
      <c r="G223" s="169">
        <v>474</v>
      </c>
      <c r="H223" s="170" t="s">
        <v>268</v>
      </c>
      <c r="I223" s="181">
        <v>68</v>
      </c>
      <c r="J223" s="171"/>
      <c r="K223" s="171"/>
    </row>
    <row r="224" spans="5:11" x14ac:dyDescent="0.3">
      <c r="E224" s="171"/>
      <c r="F224" s="171"/>
      <c r="G224" s="169">
        <v>468</v>
      </c>
      <c r="H224" s="170" t="s">
        <v>48</v>
      </c>
      <c r="I224" s="181">
        <v>68</v>
      </c>
      <c r="J224" s="171"/>
      <c r="K224" s="171"/>
    </row>
    <row r="225" spans="5:11" x14ac:dyDescent="0.3">
      <c r="E225" s="171"/>
      <c r="F225" s="171"/>
      <c r="G225" s="169">
        <v>481</v>
      </c>
      <c r="H225" s="170" t="s">
        <v>308</v>
      </c>
      <c r="I225" s="181">
        <v>68</v>
      </c>
      <c r="J225" s="171"/>
      <c r="K225" s="171"/>
    </row>
    <row r="226" spans="5:11" x14ac:dyDescent="0.3">
      <c r="E226" s="171"/>
      <c r="F226" s="171"/>
      <c r="G226" s="169">
        <v>483</v>
      </c>
      <c r="H226" s="170" t="s">
        <v>309</v>
      </c>
      <c r="I226" s="181">
        <v>68</v>
      </c>
      <c r="J226" s="171"/>
      <c r="K226" s="171"/>
    </row>
    <row r="227" spans="5:11" x14ac:dyDescent="0.3">
      <c r="E227" s="171"/>
      <c r="F227" s="171"/>
      <c r="G227" s="169">
        <v>471</v>
      </c>
      <c r="H227" s="170" t="s">
        <v>310</v>
      </c>
      <c r="I227" s="181">
        <v>68</v>
      </c>
      <c r="J227" s="171"/>
      <c r="K227" s="171"/>
    </row>
    <row r="228" spans="5:11" x14ac:dyDescent="0.3">
      <c r="E228" s="171"/>
      <c r="F228" s="171"/>
      <c r="G228" s="169">
        <v>466</v>
      </c>
      <c r="H228" s="170" t="s">
        <v>311</v>
      </c>
      <c r="I228" s="181">
        <v>68</v>
      </c>
      <c r="J228" s="171"/>
      <c r="K228" s="171"/>
    </row>
    <row r="229" spans="5:11" x14ac:dyDescent="0.3">
      <c r="E229" s="171"/>
      <c r="F229" s="171"/>
      <c r="G229" s="169">
        <v>487</v>
      </c>
      <c r="H229" s="170" t="s">
        <v>312</v>
      </c>
      <c r="I229" s="181">
        <v>68</v>
      </c>
      <c r="J229" s="171"/>
      <c r="K229" s="171"/>
    </row>
    <row r="230" spans="5:11" x14ac:dyDescent="0.3">
      <c r="E230" s="171"/>
      <c r="F230" s="171"/>
      <c r="G230" s="169">
        <v>512</v>
      </c>
      <c r="H230" s="170" t="s">
        <v>313</v>
      </c>
      <c r="I230" s="181">
        <v>68</v>
      </c>
      <c r="J230" s="171"/>
      <c r="K230" s="171"/>
    </row>
    <row r="231" spans="5:11" x14ac:dyDescent="0.3">
      <c r="E231" s="171"/>
      <c r="F231" s="171"/>
      <c r="G231" s="169">
        <v>464</v>
      </c>
      <c r="H231" s="170" t="s">
        <v>78</v>
      </c>
      <c r="I231" s="181">
        <v>68</v>
      </c>
      <c r="J231" s="171"/>
      <c r="K231" s="171"/>
    </row>
    <row r="232" spans="5:11" x14ac:dyDescent="0.3">
      <c r="E232" s="171"/>
      <c r="F232" s="171"/>
      <c r="G232" s="169">
        <v>504</v>
      </c>
      <c r="H232" s="170" t="s">
        <v>314</v>
      </c>
      <c r="I232" s="181">
        <v>68</v>
      </c>
      <c r="J232" s="171"/>
      <c r="K232" s="171"/>
    </row>
    <row r="233" spans="5:11" x14ac:dyDescent="0.3">
      <c r="E233" s="171"/>
      <c r="F233" s="171"/>
      <c r="G233" s="169">
        <v>463</v>
      </c>
      <c r="H233" s="170" t="s">
        <v>315</v>
      </c>
      <c r="I233" s="181">
        <v>68</v>
      </c>
      <c r="J233" s="171"/>
      <c r="K233" s="171"/>
    </row>
    <row r="234" spans="5:11" x14ac:dyDescent="0.3">
      <c r="E234" s="171"/>
      <c r="F234" s="171"/>
      <c r="G234" s="169">
        <v>459</v>
      </c>
      <c r="H234" s="170" t="s">
        <v>316</v>
      </c>
      <c r="I234" s="181">
        <v>68</v>
      </c>
      <c r="J234" s="171"/>
      <c r="K234" s="171"/>
    </row>
    <row r="235" spans="5:11" x14ac:dyDescent="0.3">
      <c r="E235" s="171"/>
      <c r="F235" s="171"/>
      <c r="G235" s="169">
        <v>475</v>
      </c>
      <c r="H235" s="170" t="s">
        <v>317</v>
      </c>
      <c r="I235" s="181">
        <v>68</v>
      </c>
      <c r="J235" s="171"/>
      <c r="K235" s="171"/>
    </row>
    <row r="236" spans="5:11" x14ac:dyDescent="0.3">
      <c r="E236" s="171"/>
      <c r="F236" s="171"/>
      <c r="G236" s="169">
        <v>492</v>
      </c>
      <c r="H236" s="170" t="s">
        <v>318</v>
      </c>
      <c r="I236" s="181">
        <v>68</v>
      </c>
      <c r="J236" s="171"/>
      <c r="K236" s="171"/>
    </row>
    <row r="237" spans="5:11" x14ac:dyDescent="0.3">
      <c r="E237" s="171"/>
      <c r="F237" s="171"/>
      <c r="G237" s="169">
        <v>484</v>
      </c>
      <c r="H237" s="170" t="s">
        <v>319</v>
      </c>
      <c r="I237" s="181">
        <v>68</v>
      </c>
      <c r="J237" s="171"/>
      <c r="K237" s="171"/>
    </row>
    <row r="238" spans="5:11" x14ac:dyDescent="0.3">
      <c r="E238" s="171"/>
      <c r="F238" s="171"/>
      <c r="G238" s="169">
        <v>511</v>
      </c>
      <c r="H238" s="170" t="s">
        <v>320</v>
      </c>
      <c r="I238" s="181">
        <v>68</v>
      </c>
      <c r="J238" s="171"/>
      <c r="K238" s="171"/>
    </row>
    <row r="239" spans="5:11" x14ac:dyDescent="0.3">
      <c r="E239" s="171"/>
      <c r="F239" s="171"/>
      <c r="G239" s="169">
        <v>494</v>
      </c>
      <c r="H239" s="170" t="s">
        <v>321</v>
      </c>
      <c r="I239" s="181">
        <v>68</v>
      </c>
      <c r="J239" s="171"/>
      <c r="K239" s="171"/>
    </row>
    <row r="240" spans="5:11" x14ac:dyDescent="0.3">
      <c r="E240" s="171"/>
      <c r="F240" s="171"/>
      <c r="G240" s="169">
        <v>458</v>
      </c>
      <c r="H240" s="170" t="s">
        <v>322</v>
      </c>
      <c r="I240" s="181">
        <v>68</v>
      </c>
      <c r="J240" s="171"/>
      <c r="K240" s="171"/>
    </row>
    <row r="241" spans="5:11" x14ac:dyDescent="0.3">
      <c r="E241" s="171"/>
      <c r="F241" s="171"/>
      <c r="G241" s="169">
        <v>501</v>
      </c>
      <c r="H241" s="170" t="s">
        <v>323</v>
      </c>
      <c r="I241" s="181">
        <v>68</v>
      </c>
      <c r="J241" s="171"/>
      <c r="K241" s="171"/>
    </row>
    <row r="242" spans="5:11" x14ac:dyDescent="0.3">
      <c r="E242" s="171"/>
      <c r="F242" s="171"/>
      <c r="G242" s="169">
        <v>510</v>
      </c>
      <c r="H242" s="170" t="s">
        <v>324</v>
      </c>
      <c r="I242" s="181">
        <v>68</v>
      </c>
      <c r="J242" s="171"/>
      <c r="K242" s="171"/>
    </row>
    <row r="243" spans="5:11" x14ac:dyDescent="0.3">
      <c r="E243" s="171"/>
      <c r="F243" s="171"/>
      <c r="G243" s="169">
        <v>499</v>
      </c>
      <c r="H243" s="170" t="s">
        <v>325</v>
      </c>
      <c r="I243" s="181">
        <v>68</v>
      </c>
      <c r="J243" s="171"/>
      <c r="K243" s="171"/>
    </row>
    <row r="244" spans="5:11" x14ac:dyDescent="0.3">
      <c r="E244" s="171"/>
      <c r="F244" s="171"/>
      <c r="G244" s="169">
        <v>495</v>
      </c>
      <c r="H244" s="170" t="s">
        <v>326</v>
      </c>
      <c r="I244" s="181">
        <v>68</v>
      </c>
      <c r="J244" s="171"/>
      <c r="K244" s="171"/>
    </row>
    <row r="245" spans="5:11" x14ac:dyDescent="0.3">
      <c r="E245" s="171"/>
      <c r="F245" s="171"/>
      <c r="G245" s="169">
        <v>462</v>
      </c>
      <c r="H245" s="170" t="s">
        <v>327</v>
      </c>
      <c r="I245" s="181">
        <v>68</v>
      </c>
      <c r="J245" s="171"/>
      <c r="K245" s="171"/>
    </row>
    <row r="246" spans="5:11" x14ac:dyDescent="0.3">
      <c r="E246" s="171"/>
      <c r="F246" s="171"/>
      <c r="G246" s="169">
        <v>500</v>
      </c>
      <c r="H246" s="170" t="s">
        <v>328</v>
      </c>
      <c r="I246" s="181">
        <v>68</v>
      </c>
      <c r="J246" s="171"/>
      <c r="K246" s="171"/>
    </row>
    <row r="247" spans="5:11" x14ac:dyDescent="0.3">
      <c r="E247" s="171"/>
      <c r="F247" s="171"/>
      <c r="G247" s="169">
        <v>491</v>
      </c>
      <c r="H247" s="170" t="s">
        <v>329</v>
      </c>
      <c r="I247" s="181">
        <v>68</v>
      </c>
      <c r="J247" s="171"/>
      <c r="K247" s="171"/>
    </row>
    <row r="248" spans="5:11" x14ac:dyDescent="0.3">
      <c r="E248" s="171"/>
      <c r="F248" s="171"/>
      <c r="G248" s="169">
        <v>460</v>
      </c>
      <c r="H248" s="170" t="s">
        <v>330</v>
      </c>
      <c r="I248" s="181">
        <v>68</v>
      </c>
      <c r="J248" s="171"/>
      <c r="K248" s="171"/>
    </row>
    <row r="249" spans="5:11" x14ac:dyDescent="0.3">
      <c r="E249" s="171"/>
      <c r="F249" s="171"/>
      <c r="G249" s="169">
        <v>508</v>
      </c>
      <c r="H249" s="170" t="s">
        <v>331</v>
      </c>
      <c r="I249" s="181">
        <v>68</v>
      </c>
      <c r="J249" s="171"/>
      <c r="K249" s="171"/>
    </row>
    <row r="250" spans="5:11" x14ac:dyDescent="0.3">
      <c r="E250" s="171"/>
      <c r="F250" s="171"/>
      <c r="G250" s="169">
        <v>461</v>
      </c>
      <c r="H250" s="170" t="s">
        <v>332</v>
      </c>
      <c r="I250" s="181">
        <v>68</v>
      </c>
      <c r="J250" s="171"/>
      <c r="K250" s="171"/>
    </row>
    <row r="251" spans="5:11" x14ac:dyDescent="0.3">
      <c r="E251" s="171"/>
      <c r="F251" s="171"/>
      <c r="G251" s="169">
        <v>545</v>
      </c>
      <c r="H251" s="170" t="s">
        <v>333</v>
      </c>
      <c r="I251" s="181">
        <v>70</v>
      </c>
      <c r="J251" s="171"/>
      <c r="K251" s="171"/>
    </row>
    <row r="252" spans="5:11" x14ac:dyDescent="0.3">
      <c r="E252" s="171"/>
      <c r="F252" s="171"/>
      <c r="G252" s="169">
        <v>546</v>
      </c>
      <c r="H252" s="170" t="s">
        <v>282</v>
      </c>
      <c r="I252" s="181">
        <v>70</v>
      </c>
      <c r="J252" s="171"/>
      <c r="K252" s="171"/>
    </row>
    <row r="253" spans="5:11" x14ac:dyDescent="0.3">
      <c r="E253" s="171"/>
      <c r="F253" s="171"/>
      <c r="G253" s="169">
        <v>518</v>
      </c>
      <c r="H253" s="170" t="s">
        <v>329</v>
      </c>
      <c r="I253" s="181">
        <v>70</v>
      </c>
      <c r="J253" s="171"/>
      <c r="K253" s="171"/>
    </row>
    <row r="254" spans="5:11" x14ac:dyDescent="0.3">
      <c r="E254" s="171"/>
      <c r="F254" s="171"/>
      <c r="G254" s="169">
        <v>521</v>
      </c>
      <c r="H254" s="170" t="s">
        <v>327</v>
      </c>
      <c r="I254" s="181">
        <v>70</v>
      </c>
      <c r="J254" s="171"/>
      <c r="K254" s="171"/>
    </row>
    <row r="255" spans="5:11" x14ac:dyDescent="0.3">
      <c r="E255" s="171"/>
      <c r="F255" s="171"/>
      <c r="G255" s="169">
        <v>516</v>
      </c>
      <c r="H255" s="170" t="s">
        <v>334</v>
      </c>
      <c r="I255" s="181">
        <v>70</v>
      </c>
      <c r="J255" s="171"/>
      <c r="K255" s="171"/>
    </row>
    <row r="256" spans="5:11" x14ac:dyDescent="0.3">
      <c r="E256" s="171"/>
      <c r="F256" s="171"/>
      <c r="G256" s="169">
        <v>523</v>
      </c>
      <c r="H256" s="170" t="s">
        <v>322</v>
      </c>
      <c r="I256" s="181">
        <v>70</v>
      </c>
      <c r="J256" s="171"/>
      <c r="K256" s="171"/>
    </row>
    <row r="257" spans="5:11" x14ac:dyDescent="0.3">
      <c r="E257" s="171"/>
      <c r="F257" s="171"/>
      <c r="G257" s="169">
        <v>538</v>
      </c>
      <c r="H257" s="170" t="s">
        <v>321</v>
      </c>
      <c r="I257" s="181">
        <v>70</v>
      </c>
      <c r="J257" s="171"/>
      <c r="K257" s="171"/>
    </row>
    <row r="258" spans="5:11" x14ac:dyDescent="0.3">
      <c r="E258" s="171"/>
      <c r="F258" s="171"/>
      <c r="G258" s="169">
        <v>524</v>
      </c>
      <c r="H258" s="170" t="s">
        <v>315</v>
      </c>
      <c r="I258" s="181">
        <v>70</v>
      </c>
      <c r="J258" s="171"/>
      <c r="K258" s="171"/>
    </row>
    <row r="259" spans="5:11" x14ac:dyDescent="0.3">
      <c r="E259" s="171"/>
      <c r="F259" s="171"/>
      <c r="G259" s="169">
        <v>519</v>
      </c>
      <c r="H259" s="170" t="s">
        <v>78</v>
      </c>
      <c r="I259" s="181">
        <v>70</v>
      </c>
      <c r="J259" s="171"/>
      <c r="K259" s="171"/>
    </row>
    <row r="260" spans="5:11" x14ac:dyDescent="0.3">
      <c r="E260" s="171"/>
      <c r="F260" s="171"/>
      <c r="G260" s="169">
        <v>529</v>
      </c>
      <c r="H260" s="170" t="s">
        <v>313</v>
      </c>
      <c r="I260" s="181">
        <v>70</v>
      </c>
      <c r="J260" s="171"/>
      <c r="K260" s="171"/>
    </row>
    <row r="261" spans="5:11" x14ac:dyDescent="0.3">
      <c r="E261" s="171"/>
      <c r="F261" s="171"/>
      <c r="G261" s="169">
        <v>528</v>
      </c>
      <c r="H261" s="170" t="s">
        <v>335</v>
      </c>
      <c r="I261" s="181">
        <v>70</v>
      </c>
      <c r="J261" s="171"/>
      <c r="K261" s="171"/>
    </row>
    <row r="262" spans="5:11" x14ac:dyDescent="0.3">
      <c r="E262" s="171"/>
      <c r="F262" s="171"/>
      <c r="G262" s="169">
        <v>527</v>
      </c>
      <c r="H262" s="170" t="s">
        <v>336</v>
      </c>
      <c r="I262" s="181">
        <v>70</v>
      </c>
      <c r="J262" s="171"/>
      <c r="K262" s="171"/>
    </row>
    <row r="263" spans="5:11" x14ac:dyDescent="0.3">
      <c r="E263" s="171"/>
      <c r="F263" s="171"/>
      <c r="G263" s="169">
        <v>542</v>
      </c>
      <c r="H263" s="170" t="s">
        <v>337</v>
      </c>
      <c r="I263" s="181">
        <v>70</v>
      </c>
      <c r="J263" s="171"/>
      <c r="K263" s="171"/>
    </row>
    <row r="264" spans="5:11" x14ac:dyDescent="0.3">
      <c r="E264" s="171"/>
      <c r="F264" s="171"/>
      <c r="G264" s="169">
        <v>541</v>
      </c>
      <c r="H264" s="170" t="s">
        <v>338</v>
      </c>
      <c r="I264" s="181">
        <v>70</v>
      </c>
      <c r="J264" s="171"/>
      <c r="K264" s="171"/>
    </row>
    <row r="265" spans="5:11" x14ac:dyDescent="0.3">
      <c r="E265" s="171"/>
      <c r="F265" s="171"/>
      <c r="G265" s="169">
        <v>540</v>
      </c>
      <c r="H265" s="170" t="s">
        <v>339</v>
      </c>
      <c r="I265" s="181">
        <v>70</v>
      </c>
      <c r="J265" s="171"/>
      <c r="K265" s="171"/>
    </row>
    <row r="266" spans="5:11" x14ac:dyDescent="0.3">
      <c r="E266" s="171"/>
      <c r="F266" s="171"/>
      <c r="G266" s="169">
        <v>537</v>
      </c>
      <c r="H266" s="170" t="s">
        <v>209</v>
      </c>
      <c r="I266" s="181">
        <v>70</v>
      </c>
      <c r="J266" s="171"/>
      <c r="K266" s="171"/>
    </row>
    <row r="267" spans="5:11" x14ac:dyDescent="0.3">
      <c r="E267" s="171"/>
      <c r="F267" s="171"/>
      <c r="G267" s="169">
        <v>548</v>
      </c>
      <c r="H267" s="170" t="s">
        <v>86</v>
      </c>
      <c r="I267" s="181">
        <v>70</v>
      </c>
      <c r="J267" s="171"/>
      <c r="K267" s="171"/>
    </row>
    <row r="268" spans="5:11" x14ac:dyDescent="0.3">
      <c r="E268" s="171"/>
      <c r="F268" s="171"/>
      <c r="G268" s="169">
        <v>544</v>
      </c>
      <c r="H268" s="170" t="s">
        <v>283</v>
      </c>
      <c r="I268" s="181">
        <v>70</v>
      </c>
      <c r="J268" s="171"/>
      <c r="K268" s="171"/>
    </row>
    <row r="269" spans="5:11" x14ac:dyDescent="0.3">
      <c r="E269" s="171"/>
      <c r="F269" s="171"/>
      <c r="G269" s="169">
        <v>552</v>
      </c>
      <c r="H269" s="170" t="s">
        <v>340</v>
      </c>
      <c r="I269" s="181">
        <v>70</v>
      </c>
      <c r="J269" s="171"/>
      <c r="K269" s="171"/>
    </row>
    <row r="270" spans="5:11" x14ac:dyDescent="0.3">
      <c r="E270" s="171"/>
      <c r="F270" s="171"/>
      <c r="G270" s="169">
        <v>539</v>
      </c>
      <c r="H270" s="170" t="s">
        <v>285</v>
      </c>
      <c r="I270" s="181">
        <v>70</v>
      </c>
      <c r="J270" s="171"/>
      <c r="K270" s="171"/>
    </row>
    <row r="271" spans="5:11" x14ac:dyDescent="0.3">
      <c r="E271" s="171"/>
      <c r="F271" s="171"/>
      <c r="G271" s="169">
        <v>515</v>
      </c>
      <c r="H271" s="170" t="s">
        <v>286</v>
      </c>
      <c r="I271" s="181">
        <v>70</v>
      </c>
      <c r="J271" s="171"/>
      <c r="K271" s="171"/>
    </row>
    <row r="272" spans="5:11" x14ac:dyDescent="0.3">
      <c r="E272" s="171"/>
      <c r="F272" s="171"/>
      <c r="G272" s="169">
        <v>531</v>
      </c>
      <c r="H272" s="170" t="s">
        <v>280</v>
      </c>
      <c r="I272" s="181">
        <v>70</v>
      </c>
      <c r="J272" s="171"/>
      <c r="K272" s="171"/>
    </row>
    <row r="273" spans="5:11" x14ac:dyDescent="0.3">
      <c r="E273" s="171"/>
      <c r="F273" s="171"/>
      <c r="G273" s="169">
        <v>530</v>
      </c>
      <c r="H273" s="170" t="s">
        <v>341</v>
      </c>
      <c r="I273" s="181">
        <v>70</v>
      </c>
      <c r="J273" s="171"/>
      <c r="K273" s="171"/>
    </row>
    <row r="274" spans="5:11" x14ac:dyDescent="0.3">
      <c r="E274" s="171"/>
      <c r="F274" s="171"/>
      <c r="G274" s="169">
        <v>549</v>
      </c>
      <c r="H274" s="170" t="s">
        <v>342</v>
      </c>
      <c r="I274" s="181">
        <v>70</v>
      </c>
      <c r="J274" s="171"/>
      <c r="K274" s="171"/>
    </row>
    <row r="275" spans="5:11" x14ac:dyDescent="0.3">
      <c r="E275" s="171"/>
      <c r="F275" s="171"/>
      <c r="G275" s="169">
        <v>543</v>
      </c>
      <c r="H275" s="170" t="s">
        <v>343</v>
      </c>
      <c r="I275" s="181">
        <v>70</v>
      </c>
      <c r="J275" s="171"/>
      <c r="K275" s="171"/>
    </row>
    <row r="276" spans="5:11" x14ac:dyDescent="0.3">
      <c r="E276" s="171"/>
      <c r="F276" s="171"/>
      <c r="G276" s="169">
        <v>547</v>
      </c>
      <c r="H276" s="170" t="s">
        <v>290</v>
      </c>
      <c r="I276" s="181">
        <v>70</v>
      </c>
      <c r="J276" s="171"/>
      <c r="K276" s="171"/>
    </row>
    <row r="277" spans="5:11" x14ac:dyDescent="0.3">
      <c r="E277" s="171"/>
      <c r="F277" s="171"/>
      <c r="G277" s="169">
        <v>550</v>
      </c>
      <c r="H277" s="170" t="s">
        <v>291</v>
      </c>
      <c r="I277" s="181">
        <v>70</v>
      </c>
      <c r="J277" s="171"/>
      <c r="K277" s="171"/>
    </row>
    <row r="278" spans="5:11" x14ac:dyDescent="0.3">
      <c r="E278" s="171"/>
      <c r="F278" s="171"/>
      <c r="G278" s="169">
        <v>551</v>
      </c>
      <c r="H278" s="170" t="s">
        <v>344</v>
      </c>
      <c r="I278" s="181">
        <v>70</v>
      </c>
      <c r="J278" s="171"/>
      <c r="K278" s="171"/>
    </row>
    <row r="279" spans="5:11" x14ac:dyDescent="0.3">
      <c r="E279" s="171"/>
      <c r="F279" s="171"/>
      <c r="G279" s="169">
        <v>520</v>
      </c>
      <c r="H279" s="170" t="s">
        <v>293</v>
      </c>
      <c r="I279" s="181">
        <v>70</v>
      </c>
      <c r="J279" s="171"/>
      <c r="K279" s="171"/>
    </row>
    <row r="280" spans="5:11" x14ac:dyDescent="0.3">
      <c r="E280" s="171"/>
      <c r="F280" s="171"/>
      <c r="G280" s="169">
        <v>522</v>
      </c>
      <c r="H280" s="170" t="s">
        <v>345</v>
      </c>
      <c r="I280" s="181">
        <v>70</v>
      </c>
      <c r="J280" s="171"/>
      <c r="K280" s="171"/>
    </row>
    <row r="281" spans="5:11" x14ac:dyDescent="0.3">
      <c r="E281" s="171"/>
      <c r="F281" s="171"/>
      <c r="G281" s="169">
        <v>514</v>
      </c>
      <c r="H281" s="170" t="s">
        <v>58</v>
      </c>
      <c r="I281" s="181">
        <v>70</v>
      </c>
      <c r="J281" s="171"/>
      <c r="K281" s="171"/>
    </row>
    <row r="282" spans="5:11" x14ac:dyDescent="0.3">
      <c r="E282" s="171"/>
      <c r="F282" s="171"/>
      <c r="G282" s="169">
        <v>517</v>
      </c>
      <c r="H282" s="170" t="s">
        <v>346</v>
      </c>
      <c r="I282" s="181">
        <v>70</v>
      </c>
      <c r="J282" s="171"/>
      <c r="K282" s="171"/>
    </row>
    <row r="283" spans="5:11" x14ac:dyDescent="0.3">
      <c r="E283" s="171"/>
      <c r="F283" s="171"/>
      <c r="G283" s="169">
        <v>525</v>
      </c>
      <c r="H283" s="170" t="s">
        <v>347</v>
      </c>
      <c r="I283" s="181">
        <v>70</v>
      </c>
      <c r="J283" s="171"/>
      <c r="K283" s="171"/>
    </row>
    <row r="284" spans="5:11" x14ac:dyDescent="0.3">
      <c r="E284" s="171"/>
      <c r="F284" s="171"/>
      <c r="G284" s="169">
        <v>526</v>
      </c>
      <c r="H284" s="170" t="s">
        <v>348</v>
      </c>
      <c r="I284" s="181">
        <v>70</v>
      </c>
      <c r="J284" s="171"/>
      <c r="K284" s="171"/>
    </row>
    <row r="285" spans="5:11" x14ac:dyDescent="0.3">
      <c r="E285" s="171"/>
      <c r="F285" s="171"/>
      <c r="G285" s="169">
        <v>532</v>
      </c>
      <c r="H285" s="170" t="s">
        <v>349</v>
      </c>
      <c r="I285" s="181">
        <v>70</v>
      </c>
      <c r="J285" s="171"/>
      <c r="K285" s="171"/>
    </row>
    <row r="286" spans="5:11" x14ac:dyDescent="0.3">
      <c r="E286" s="171"/>
      <c r="F286" s="171"/>
      <c r="G286" s="169">
        <v>533</v>
      </c>
      <c r="H286" s="170" t="s">
        <v>350</v>
      </c>
      <c r="I286" s="181">
        <v>70</v>
      </c>
      <c r="J286" s="171"/>
      <c r="K286" s="171"/>
    </row>
    <row r="287" spans="5:11" x14ac:dyDescent="0.3">
      <c r="E287" s="171"/>
      <c r="F287" s="171"/>
      <c r="G287" s="169">
        <v>534</v>
      </c>
      <c r="H287" s="170" t="s">
        <v>351</v>
      </c>
      <c r="I287" s="181">
        <v>70</v>
      </c>
      <c r="J287" s="171"/>
      <c r="K287" s="171"/>
    </row>
    <row r="288" spans="5:11" x14ac:dyDescent="0.3">
      <c r="E288" s="171"/>
      <c r="F288" s="171"/>
      <c r="G288" s="169">
        <v>535</v>
      </c>
      <c r="H288" s="170" t="s">
        <v>302</v>
      </c>
      <c r="I288" s="181">
        <v>70</v>
      </c>
      <c r="J288" s="171"/>
      <c r="K288" s="171"/>
    </row>
    <row r="289" spans="5:11" x14ac:dyDescent="0.3">
      <c r="E289" s="171"/>
      <c r="F289" s="171"/>
      <c r="G289" s="169">
        <v>536</v>
      </c>
      <c r="H289" s="170" t="s">
        <v>352</v>
      </c>
      <c r="I289" s="181">
        <v>70</v>
      </c>
      <c r="J289" s="171"/>
      <c r="K289" s="171"/>
    </row>
    <row r="290" spans="5:11" x14ac:dyDescent="0.3">
      <c r="E290" s="171"/>
      <c r="F290" s="171"/>
      <c r="G290" s="169">
        <v>415</v>
      </c>
      <c r="H290" s="170" t="s">
        <v>353</v>
      </c>
      <c r="I290" s="181">
        <v>60</v>
      </c>
      <c r="J290" s="171"/>
      <c r="K290" s="171"/>
    </row>
    <row r="291" spans="5:11" x14ac:dyDescent="0.3">
      <c r="E291" s="171"/>
      <c r="F291" s="171"/>
      <c r="G291" s="169">
        <v>412</v>
      </c>
      <c r="H291" s="170" t="s">
        <v>354</v>
      </c>
      <c r="I291" s="181">
        <v>60</v>
      </c>
      <c r="J291" s="171"/>
      <c r="K291" s="171"/>
    </row>
    <row r="292" spans="5:11" x14ac:dyDescent="0.3">
      <c r="E292" s="171"/>
      <c r="F292" s="171"/>
      <c r="G292" s="169">
        <v>411</v>
      </c>
      <c r="H292" s="170" t="s">
        <v>58</v>
      </c>
      <c r="I292" s="181">
        <v>60</v>
      </c>
      <c r="J292" s="171"/>
      <c r="K292" s="171"/>
    </row>
    <row r="293" spans="5:11" x14ac:dyDescent="0.3">
      <c r="E293" s="171"/>
      <c r="F293" s="171"/>
      <c r="G293" s="169">
        <v>413</v>
      </c>
      <c r="H293" s="170" t="s">
        <v>60</v>
      </c>
      <c r="I293" s="181">
        <v>60</v>
      </c>
      <c r="J293" s="171"/>
      <c r="K293" s="171"/>
    </row>
    <row r="294" spans="5:11" x14ac:dyDescent="0.3">
      <c r="E294" s="171"/>
      <c r="F294" s="171"/>
      <c r="G294" s="169">
        <v>414</v>
      </c>
      <c r="H294" s="170" t="s">
        <v>62</v>
      </c>
      <c r="I294" s="181">
        <v>60</v>
      </c>
      <c r="J294" s="171"/>
      <c r="K294" s="171"/>
    </row>
    <row r="295" spans="5:11" x14ac:dyDescent="0.3">
      <c r="E295" s="171"/>
      <c r="F295" s="171"/>
      <c r="G295" s="169">
        <v>416</v>
      </c>
      <c r="H295" s="170" t="s">
        <v>355</v>
      </c>
      <c r="I295" s="181">
        <v>60</v>
      </c>
      <c r="J295" s="171"/>
      <c r="K295" s="171"/>
    </row>
    <row r="296" spans="5:11" x14ac:dyDescent="0.3">
      <c r="E296" s="171"/>
      <c r="F296" s="171"/>
      <c r="G296" s="169">
        <v>392</v>
      </c>
      <c r="H296" s="170" t="s">
        <v>48</v>
      </c>
      <c r="I296" s="181">
        <v>53</v>
      </c>
      <c r="J296" s="171"/>
      <c r="K296" s="171"/>
    </row>
    <row r="297" spans="5:11" x14ac:dyDescent="0.3">
      <c r="E297" s="171"/>
      <c r="F297" s="171"/>
      <c r="G297" s="169">
        <v>390</v>
      </c>
      <c r="H297" s="170" t="s">
        <v>58</v>
      </c>
      <c r="I297" s="181">
        <v>53</v>
      </c>
      <c r="J297" s="171"/>
      <c r="K297" s="171"/>
    </row>
    <row r="298" spans="5:11" x14ac:dyDescent="0.3">
      <c r="E298" s="171"/>
      <c r="F298" s="171"/>
      <c r="G298" s="169">
        <v>391</v>
      </c>
      <c r="H298" s="170" t="s">
        <v>279</v>
      </c>
      <c r="I298" s="181">
        <v>53</v>
      </c>
      <c r="J298" s="171"/>
      <c r="K298" s="171"/>
    </row>
    <row r="299" spans="5:11" x14ac:dyDescent="0.3">
      <c r="E299" s="171"/>
      <c r="F299" s="171"/>
      <c r="G299" s="169">
        <v>393</v>
      </c>
      <c r="H299" s="170" t="s">
        <v>86</v>
      </c>
      <c r="I299" s="181">
        <v>53</v>
      </c>
      <c r="J299" s="171"/>
      <c r="K299" s="171"/>
    </row>
    <row r="300" spans="5:11" x14ac:dyDescent="0.3">
      <c r="E300" s="171"/>
      <c r="F300" s="171"/>
      <c r="G300" s="169">
        <v>557</v>
      </c>
      <c r="H300" s="170" t="s">
        <v>291</v>
      </c>
      <c r="I300" s="181">
        <v>74</v>
      </c>
      <c r="J300" s="171"/>
      <c r="K300" s="171"/>
    </row>
    <row r="301" spans="5:11" x14ac:dyDescent="0.3">
      <c r="E301" s="171"/>
      <c r="F301" s="171"/>
      <c r="G301" s="169">
        <v>555</v>
      </c>
      <c r="H301" s="170" t="s">
        <v>356</v>
      </c>
      <c r="I301" s="181">
        <v>74</v>
      </c>
      <c r="J301" s="171"/>
      <c r="K301" s="171"/>
    </row>
    <row r="302" spans="5:11" x14ac:dyDescent="0.3">
      <c r="E302" s="171"/>
      <c r="F302" s="171"/>
      <c r="G302" s="169">
        <v>556</v>
      </c>
      <c r="H302" s="170" t="s">
        <v>260</v>
      </c>
      <c r="I302" s="181">
        <v>74</v>
      </c>
      <c r="J302" s="171"/>
      <c r="K302" s="171"/>
    </row>
    <row r="303" spans="5:11" x14ac:dyDescent="0.3">
      <c r="E303" s="171"/>
      <c r="F303" s="171"/>
      <c r="G303" s="169">
        <v>559</v>
      </c>
      <c r="H303" s="170" t="s">
        <v>357</v>
      </c>
      <c r="I303" s="181">
        <v>74</v>
      </c>
      <c r="J303" s="171"/>
      <c r="K303" s="171"/>
    </row>
    <row r="304" spans="5:11" x14ac:dyDescent="0.3">
      <c r="E304" s="171"/>
      <c r="F304" s="171"/>
      <c r="G304" s="169">
        <v>558</v>
      </c>
      <c r="H304" s="170" t="s">
        <v>358</v>
      </c>
      <c r="I304" s="181">
        <v>74</v>
      </c>
      <c r="J304" s="171"/>
      <c r="K304" s="171"/>
    </row>
    <row r="305" spans="5:11" x14ac:dyDescent="0.3">
      <c r="E305" s="171"/>
      <c r="F305" s="171"/>
      <c r="G305" s="169">
        <v>378</v>
      </c>
      <c r="H305" s="170" t="s">
        <v>58</v>
      </c>
      <c r="I305" s="181">
        <v>42</v>
      </c>
      <c r="J305" s="171"/>
      <c r="K305" s="171"/>
    </row>
    <row r="306" spans="5:11" x14ac:dyDescent="0.3">
      <c r="E306" s="171"/>
      <c r="F306" s="171"/>
      <c r="G306" s="169">
        <v>379</v>
      </c>
      <c r="H306" s="170" t="s">
        <v>359</v>
      </c>
      <c r="I306" s="181">
        <v>42</v>
      </c>
      <c r="J306" s="171"/>
      <c r="K306" s="171"/>
    </row>
    <row r="307" spans="5:11" x14ac:dyDescent="0.3">
      <c r="E307" s="171"/>
      <c r="F307" s="171"/>
      <c r="G307" s="169">
        <v>380</v>
      </c>
      <c r="H307" s="170" t="s">
        <v>279</v>
      </c>
      <c r="I307" s="181">
        <v>42</v>
      </c>
      <c r="J307" s="171"/>
      <c r="K307" s="171"/>
    </row>
    <row r="308" spans="5:11" x14ac:dyDescent="0.3">
      <c r="E308" s="171"/>
      <c r="F308" s="171"/>
      <c r="G308" s="169">
        <v>396</v>
      </c>
      <c r="H308" s="170" t="s">
        <v>58</v>
      </c>
      <c r="I308" s="181">
        <v>55</v>
      </c>
      <c r="J308" s="171"/>
      <c r="K308" s="171"/>
    </row>
    <row r="309" spans="5:11" x14ac:dyDescent="0.3">
      <c r="E309" s="171"/>
      <c r="F309" s="171"/>
      <c r="G309" s="169">
        <v>553</v>
      </c>
      <c r="H309" s="170" t="s">
        <v>260</v>
      </c>
      <c r="I309" s="181">
        <v>72</v>
      </c>
      <c r="J309" s="171"/>
      <c r="K309" s="171"/>
    </row>
    <row r="310" spans="5:11" x14ac:dyDescent="0.3">
      <c r="E310" s="171"/>
      <c r="F310" s="171"/>
      <c r="G310" s="169">
        <v>554</v>
      </c>
      <c r="H310" s="170" t="s">
        <v>347</v>
      </c>
      <c r="I310" s="181">
        <v>72</v>
      </c>
      <c r="J310" s="171"/>
      <c r="K310" s="171"/>
    </row>
    <row r="311" spans="5:11" x14ac:dyDescent="0.3">
      <c r="E311" s="171"/>
      <c r="F311" s="171"/>
      <c r="G311" s="169">
        <v>815</v>
      </c>
      <c r="H311" s="170" t="s">
        <v>360</v>
      </c>
      <c r="I311" s="181">
        <v>339</v>
      </c>
      <c r="J311" s="171"/>
      <c r="K311" s="171"/>
    </row>
    <row r="312" spans="5:11" x14ac:dyDescent="0.3">
      <c r="E312" s="171"/>
      <c r="F312" s="171"/>
      <c r="G312" s="169">
        <v>816</v>
      </c>
      <c r="H312" s="170" t="s">
        <v>361</v>
      </c>
      <c r="I312" s="181">
        <v>339</v>
      </c>
      <c r="J312" s="171"/>
      <c r="K312" s="171"/>
    </row>
    <row r="313" spans="5:11" x14ac:dyDescent="0.3">
      <c r="E313" s="171"/>
      <c r="F313" s="171"/>
      <c r="G313" s="169">
        <v>322</v>
      </c>
      <c r="H313" s="170" t="s">
        <v>58</v>
      </c>
      <c r="I313" s="181">
        <v>17</v>
      </c>
      <c r="J313" s="171"/>
      <c r="K313" s="171"/>
    </row>
    <row r="314" spans="5:11" x14ac:dyDescent="0.3">
      <c r="E314" s="171"/>
      <c r="F314" s="171"/>
      <c r="G314" s="169">
        <v>323</v>
      </c>
      <c r="H314" s="170" t="s">
        <v>43</v>
      </c>
      <c r="I314" s="181">
        <v>17</v>
      </c>
      <c r="J314" s="171"/>
      <c r="K314" s="171"/>
    </row>
    <row r="315" spans="5:11" x14ac:dyDescent="0.3">
      <c r="E315" s="171"/>
      <c r="F315" s="171"/>
      <c r="G315" s="169">
        <v>237</v>
      </c>
      <c r="H315" s="170" t="s">
        <v>216</v>
      </c>
      <c r="I315" s="181">
        <v>8</v>
      </c>
      <c r="J315" s="171"/>
      <c r="K315" s="171"/>
    </row>
    <row r="316" spans="5:11" x14ac:dyDescent="0.3">
      <c r="E316" s="171"/>
      <c r="F316" s="171"/>
      <c r="G316" s="169">
        <v>236</v>
      </c>
      <c r="H316" s="170" t="s">
        <v>58</v>
      </c>
      <c r="I316" s="181">
        <v>8</v>
      </c>
      <c r="J316" s="171"/>
      <c r="K316" s="171"/>
    </row>
    <row r="317" spans="5:11" x14ac:dyDescent="0.3">
      <c r="E317" s="171"/>
      <c r="F317" s="171"/>
      <c r="G317" s="169">
        <v>235</v>
      </c>
      <c r="H317" s="170" t="s">
        <v>177</v>
      </c>
      <c r="I317" s="181">
        <v>8</v>
      </c>
      <c r="J317" s="171"/>
      <c r="K317" s="171"/>
    </row>
    <row r="318" spans="5:11" x14ac:dyDescent="0.3">
      <c r="E318" s="171"/>
      <c r="F318" s="171"/>
      <c r="G318" s="169">
        <v>238</v>
      </c>
      <c r="H318" s="170" t="s">
        <v>54</v>
      </c>
      <c r="I318" s="181">
        <v>8</v>
      </c>
      <c r="J318" s="171"/>
      <c r="K318" s="171"/>
    </row>
    <row r="319" spans="5:11" x14ac:dyDescent="0.3">
      <c r="E319" s="171"/>
      <c r="F319" s="171"/>
      <c r="G319" s="169">
        <v>234</v>
      </c>
      <c r="H319" s="170" t="s">
        <v>43</v>
      </c>
      <c r="I319" s="181">
        <v>8</v>
      </c>
      <c r="J319" s="171"/>
      <c r="K319" s="171"/>
    </row>
    <row r="320" spans="5:11" x14ac:dyDescent="0.3">
      <c r="E320" s="171"/>
      <c r="F320" s="171"/>
      <c r="G320" s="169">
        <v>363</v>
      </c>
      <c r="H320" s="170" t="s">
        <v>58</v>
      </c>
      <c r="I320" s="181">
        <v>39</v>
      </c>
      <c r="J320" s="171"/>
      <c r="K320" s="171"/>
    </row>
    <row r="321" spans="5:11" x14ac:dyDescent="0.3">
      <c r="E321" s="171"/>
      <c r="F321" s="171"/>
      <c r="G321" s="169">
        <v>365</v>
      </c>
      <c r="H321" s="170" t="s">
        <v>362</v>
      </c>
      <c r="I321" s="181">
        <v>39</v>
      </c>
      <c r="J321" s="171"/>
      <c r="K321" s="171"/>
    </row>
    <row r="322" spans="5:11" x14ac:dyDescent="0.3">
      <c r="E322" s="171"/>
      <c r="F322" s="171"/>
      <c r="G322" s="169">
        <v>366</v>
      </c>
      <c r="H322" s="170" t="s">
        <v>86</v>
      </c>
      <c r="I322" s="181">
        <v>39</v>
      </c>
      <c r="J322" s="171"/>
      <c r="K322" s="171"/>
    </row>
    <row r="323" spans="5:11" x14ac:dyDescent="0.3">
      <c r="E323" s="171"/>
      <c r="F323" s="171"/>
      <c r="G323" s="169">
        <v>364</v>
      </c>
      <c r="H323" s="170" t="s">
        <v>353</v>
      </c>
      <c r="I323" s="181">
        <v>39</v>
      </c>
      <c r="J323" s="171"/>
      <c r="K323" s="171"/>
    </row>
    <row r="324" spans="5:11" x14ac:dyDescent="0.3">
      <c r="E324" s="171"/>
      <c r="F324" s="171"/>
      <c r="G324" s="169">
        <v>400</v>
      </c>
      <c r="H324" s="170" t="s">
        <v>363</v>
      </c>
      <c r="I324" s="181">
        <v>57</v>
      </c>
      <c r="J324" s="171"/>
      <c r="K324" s="171"/>
    </row>
    <row r="325" spans="5:11" x14ac:dyDescent="0.3">
      <c r="E325" s="171"/>
      <c r="F325" s="171"/>
      <c r="G325" s="169">
        <v>403</v>
      </c>
      <c r="H325" s="170" t="s">
        <v>364</v>
      </c>
      <c r="I325" s="181">
        <v>57</v>
      </c>
      <c r="J325" s="171"/>
      <c r="K325" s="171"/>
    </row>
    <row r="326" spans="5:11" x14ac:dyDescent="0.3">
      <c r="E326" s="171"/>
      <c r="F326" s="171"/>
      <c r="G326" s="169">
        <v>404</v>
      </c>
      <c r="H326" s="170" t="s">
        <v>303</v>
      </c>
      <c r="I326" s="181">
        <v>57</v>
      </c>
      <c r="J326" s="171"/>
      <c r="K326" s="171"/>
    </row>
    <row r="327" spans="5:11" x14ac:dyDescent="0.3">
      <c r="E327" s="171"/>
      <c r="F327" s="171"/>
      <c r="G327" s="169">
        <v>399</v>
      </c>
      <c r="H327" s="170" t="s">
        <v>365</v>
      </c>
      <c r="I327" s="181">
        <v>57</v>
      </c>
      <c r="J327" s="171"/>
      <c r="K327" s="171"/>
    </row>
    <row r="328" spans="5:11" x14ac:dyDescent="0.3">
      <c r="E328" s="171"/>
      <c r="F328" s="171"/>
      <c r="G328" s="169">
        <v>398</v>
      </c>
      <c r="H328" s="170" t="s">
        <v>252</v>
      </c>
      <c r="I328" s="181">
        <v>57</v>
      </c>
      <c r="J328" s="171"/>
      <c r="K328" s="171"/>
    </row>
    <row r="329" spans="5:11" x14ac:dyDescent="0.3">
      <c r="E329" s="171"/>
      <c r="F329" s="171"/>
      <c r="G329" s="169">
        <v>397</v>
      </c>
      <c r="H329" s="170" t="s">
        <v>58</v>
      </c>
      <c r="I329" s="181">
        <v>57</v>
      </c>
      <c r="J329" s="171"/>
      <c r="K329" s="171"/>
    </row>
    <row r="330" spans="5:11" x14ac:dyDescent="0.3">
      <c r="E330" s="171"/>
      <c r="F330" s="171"/>
      <c r="G330" s="169">
        <v>401</v>
      </c>
      <c r="H330" s="170" t="s">
        <v>246</v>
      </c>
      <c r="I330" s="181">
        <v>57</v>
      </c>
      <c r="J330" s="171"/>
      <c r="K330" s="171"/>
    </row>
    <row r="331" spans="5:11" x14ac:dyDescent="0.3">
      <c r="E331" s="171"/>
      <c r="F331" s="171"/>
      <c r="G331" s="169">
        <v>402</v>
      </c>
      <c r="H331" s="170" t="s">
        <v>250</v>
      </c>
      <c r="I331" s="181">
        <v>57</v>
      </c>
      <c r="J331" s="171"/>
      <c r="K331" s="171"/>
    </row>
    <row r="332" spans="5:11" x14ac:dyDescent="0.3">
      <c r="E332" s="171"/>
      <c r="F332" s="171"/>
      <c r="G332" s="169">
        <v>452</v>
      </c>
      <c r="H332" s="170" t="s">
        <v>366</v>
      </c>
      <c r="I332" s="181">
        <v>66</v>
      </c>
      <c r="J332" s="171"/>
      <c r="K332" s="171"/>
    </row>
    <row r="333" spans="5:11" x14ac:dyDescent="0.3">
      <c r="E333" s="171"/>
      <c r="F333" s="171"/>
      <c r="G333" s="169">
        <v>447</v>
      </c>
      <c r="H333" s="170" t="s">
        <v>367</v>
      </c>
      <c r="I333" s="181">
        <v>66</v>
      </c>
      <c r="J333" s="171"/>
      <c r="K333" s="171"/>
    </row>
    <row r="334" spans="5:11" x14ac:dyDescent="0.3">
      <c r="E334" s="171"/>
      <c r="F334" s="171"/>
      <c r="G334" s="169">
        <v>449</v>
      </c>
      <c r="H334" s="170" t="s">
        <v>320</v>
      </c>
      <c r="I334" s="181">
        <v>66</v>
      </c>
      <c r="J334" s="171"/>
      <c r="K334" s="171"/>
    </row>
    <row r="335" spans="5:11" x14ac:dyDescent="0.3">
      <c r="E335" s="171"/>
      <c r="F335" s="171"/>
      <c r="G335" s="169">
        <v>435</v>
      </c>
      <c r="H335" s="170" t="s">
        <v>78</v>
      </c>
      <c r="I335" s="181">
        <v>66</v>
      </c>
      <c r="J335" s="171"/>
      <c r="K335" s="171"/>
    </row>
    <row r="336" spans="5:11" x14ac:dyDescent="0.3">
      <c r="E336" s="171"/>
      <c r="F336" s="171"/>
      <c r="G336" s="169">
        <v>445</v>
      </c>
      <c r="H336" s="170" t="s">
        <v>289</v>
      </c>
      <c r="I336" s="181">
        <v>66</v>
      </c>
      <c r="J336" s="171"/>
      <c r="K336" s="171"/>
    </row>
    <row r="337" spans="5:11" x14ac:dyDescent="0.3">
      <c r="E337" s="171"/>
      <c r="F337" s="171"/>
      <c r="G337" s="169">
        <v>423</v>
      </c>
      <c r="H337" s="170" t="s">
        <v>58</v>
      </c>
      <c r="I337" s="181">
        <v>66</v>
      </c>
      <c r="J337" s="171"/>
      <c r="K337" s="171"/>
    </row>
    <row r="338" spans="5:11" x14ac:dyDescent="0.3">
      <c r="E338" s="171"/>
      <c r="F338" s="171"/>
      <c r="G338" s="169">
        <v>432</v>
      </c>
      <c r="H338" s="170" t="s">
        <v>341</v>
      </c>
      <c r="I338" s="181">
        <v>66</v>
      </c>
      <c r="J338" s="171"/>
      <c r="K338" s="171"/>
    </row>
    <row r="339" spans="5:11" x14ac:dyDescent="0.3">
      <c r="E339" s="171"/>
      <c r="F339" s="171"/>
      <c r="G339" s="169">
        <v>443</v>
      </c>
      <c r="H339" s="170" t="s">
        <v>310</v>
      </c>
      <c r="I339" s="181">
        <v>66</v>
      </c>
      <c r="J339" s="171"/>
      <c r="K339" s="171"/>
    </row>
    <row r="340" spans="5:11" x14ac:dyDescent="0.3">
      <c r="E340" s="171"/>
      <c r="F340" s="171"/>
      <c r="G340" s="169">
        <v>440</v>
      </c>
      <c r="H340" s="170" t="s">
        <v>308</v>
      </c>
      <c r="I340" s="181">
        <v>66</v>
      </c>
      <c r="J340" s="171"/>
      <c r="K340" s="171"/>
    </row>
    <row r="341" spans="5:11" x14ac:dyDescent="0.3">
      <c r="E341" s="171"/>
      <c r="F341" s="171"/>
      <c r="G341" s="169">
        <v>427</v>
      </c>
      <c r="H341" s="170" t="s">
        <v>48</v>
      </c>
      <c r="I341" s="181">
        <v>66</v>
      </c>
      <c r="J341" s="171"/>
      <c r="K341" s="171"/>
    </row>
    <row r="342" spans="5:11" x14ac:dyDescent="0.3">
      <c r="E342" s="171"/>
      <c r="F342" s="171"/>
      <c r="G342" s="169">
        <v>454</v>
      </c>
      <c r="H342" s="170" t="s">
        <v>368</v>
      </c>
      <c r="I342" s="181">
        <v>66</v>
      </c>
      <c r="J342" s="171"/>
      <c r="K342" s="171"/>
    </row>
    <row r="343" spans="5:11" x14ac:dyDescent="0.3">
      <c r="E343" s="171"/>
      <c r="F343" s="171"/>
      <c r="G343" s="169">
        <v>451</v>
      </c>
      <c r="H343" s="170" t="s">
        <v>257</v>
      </c>
      <c r="I343" s="181">
        <v>66</v>
      </c>
      <c r="J343" s="171"/>
      <c r="K343" s="171"/>
    </row>
    <row r="344" spans="5:11" x14ac:dyDescent="0.3">
      <c r="E344" s="171"/>
      <c r="F344" s="171"/>
      <c r="G344" s="169">
        <v>436</v>
      </c>
      <c r="H344" s="170" t="s">
        <v>369</v>
      </c>
      <c r="I344" s="181">
        <v>66</v>
      </c>
      <c r="J344" s="171"/>
      <c r="K344" s="171"/>
    </row>
    <row r="345" spans="5:11" x14ac:dyDescent="0.3">
      <c r="E345" s="171"/>
      <c r="F345" s="171"/>
      <c r="G345" s="169">
        <v>434</v>
      </c>
      <c r="H345" s="170" t="s">
        <v>257</v>
      </c>
      <c r="I345" s="181">
        <v>66</v>
      </c>
      <c r="J345" s="171"/>
      <c r="K345" s="171"/>
    </row>
    <row r="346" spans="5:11" x14ac:dyDescent="0.3">
      <c r="E346" s="171"/>
      <c r="F346" s="171"/>
      <c r="G346" s="169">
        <v>429</v>
      </c>
      <c r="H346" s="170" t="s">
        <v>370</v>
      </c>
      <c r="I346" s="181">
        <v>66</v>
      </c>
      <c r="J346" s="171"/>
      <c r="K346" s="171"/>
    </row>
    <row r="347" spans="5:11" x14ac:dyDescent="0.3">
      <c r="E347" s="171"/>
      <c r="F347" s="171"/>
      <c r="G347" s="169">
        <v>426</v>
      </c>
      <c r="H347" s="170" t="s">
        <v>371</v>
      </c>
      <c r="I347" s="181">
        <v>66</v>
      </c>
      <c r="J347" s="171"/>
      <c r="K347" s="171"/>
    </row>
    <row r="348" spans="5:11" x14ac:dyDescent="0.3">
      <c r="E348" s="171"/>
      <c r="F348" s="171"/>
      <c r="G348" s="169">
        <v>424</v>
      </c>
      <c r="H348" s="170" t="s">
        <v>372</v>
      </c>
      <c r="I348" s="181">
        <v>66</v>
      </c>
      <c r="J348" s="171"/>
      <c r="K348" s="171"/>
    </row>
    <row r="349" spans="5:11" x14ac:dyDescent="0.3">
      <c r="E349" s="171"/>
      <c r="F349" s="171"/>
      <c r="G349" s="169">
        <v>450</v>
      </c>
      <c r="H349" s="170" t="s">
        <v>273</v>
      </c>
      <c r="I349" s="181">
        <v>66</v>
      </c>
      <c r="J349" s="171"/>
      <c r="K349" s="171"/>
    </row>
    <row r="350" spans="5:11" x14ac:dyDescent="0.3">
      <c r="E350" s="171"/>
      <c r="F350" s="171"/>
      <c r="G350" s="169">
        <v>441</v>
      </c>
      <c r="H350" s="170" t="s">
        <v>373</v>
      </c>
      <c r="I350" s="181">
        <v>66</v>
      </c>
      <c r="J350" s="171"/>
      <c r="K350" s="171"/>
    </row>
    <row r="351" spans="5:11" x14ac:dyDescent="0.3">
      <c r="E351" s="171"/>
      <c r="F351" s="171"/>
      <c r="G351" s="169">
        <v>425</v>
      </c>
      <c r="H351" s="170" t="s">
        <v>291</v>
      </c>
      <c r="I351" s="181">
        <v>66</v>
      </c>
      <c r="J351" s="171"/>
      <c r="K351" s="171"/>
    </row>
    <row r="352" spans="5:11" x14ac:dyDescent="0.3">
      <c r="E352" s="171"/>
      <c r="F352" s="171"/>
      <c r="G352" s="169">
        <v>439</v>
      </c>
      <c r="H352" s="170" t="s">
        <v>288</v>
      </c>
      <c r="I352" s="181">
        <v>66</v>
      </c>
      <c r="J352" s="171"/>
      <c r="K352" s="171"/>
    </row>
    <row r="353" spans="5:11" x14ac:dyDescent="0.3">
      <c r="E353" s="171"/>
      <c r="F353" s="171"/>
      <c r="G353" s="169">
        <v>438</v>
      </c>
      <c r="H353" s="170" t="s">
        <v>287</v>
      </c>
      <c r="I353" s="181">
        <v>66</v>
      </c>
      <c r="J353" s="171"/>
      <c r="K353" s="171"/>
    </row>
    <row r="354" spans="5:11" x14ac:dyDescent="0.3">
      <c r="E354" s="171"/>
      <c r="F354" s="171"/>
      <c r="G354" s="169">
        <v>446</v>
      </c>
      <c r="H354" s="170" t="s">
        <v>342</v>
      </c>
      <c r="I354" s="181">
        <v>66</v>
      </c>
      <c r="J354" s="171"/>
      <c r="K354" s="171"/>
    </row>
    <row r="355" spans="5:11" x14ac:dyDescent="0.3">
      <c r="E355" s="171"/>
      <c r="F355" s="171"/>
      <c r="G355" s="169">
        <v>437</v>
      </c>
      <c r="H355" s="170" t="s">
        <v>280</v>
      </c>
      <c r="I355" s="181">
        <v>66</v>
      </c>
      <c r="J355" s="171"/>
      <c r="K355" s="171"/>
    </row>
    <row r="356" spans="5:11" x14ac:dyDescent="0.3">
      <c r="E356" s="171"/>
      <c r="F356" s="171"/>
      <c r="G356" s="169">
        <v>433</v>
      </c>
      <c r="H356" s="170" t="s">
        <v>374</v>
      </c>
      <c r="I356" s="181">
        <v>66</v>
      </c>
      <c r="J356" s="171"/>
      <c r="K356" s="171"/>
    </row>
    <row r="357" spans="5:11" x14ac:dyDescent="0.3">
      <c r="E357" s="171"/>
      <c r="F357" s="171"/>
      <c r="G357" s="169">
        <v>444</v>
      </c>
      <c r="H357" s="170" t="s">
        <v>236</v>
      </c>
      <c r="I357" s="181">
        <v>66</v>
      </c>
      <c r="J357" s="171"/>
      <c r="K357" s="171"/>
    </row>
    <row r="358" spans="5:11" x14ac:dyDescent="0.3">
      <c r="E358" s="171"/>
      <c r="F358" s="171"/>
      <c r="G358" s="169">
        <v>430</v>
      </c>
      <c r="H358" s="170" t="s">
        <v>283</v>
      </c>
      <c r="I358" s="181">
        <v>66</v>
      </c>
      <c r="J358" s="171"/>
      <c r="K358" s="171"/>
    </row>
    <row r="359" spans="5:11" x14ac:dyDescent="0.3">
      <c r="E359" s="171"/>
      <c r="F359" s="171"/>
      <c r="G359" s="169">
        <v>431</v>
      </c>
      <c r="H359" s="170" t="s">
        <v>86</v>
      </c>
      <c r="I359" s="181">
        <v>66</v>
      </c>
      <c r="J359" s="171"/>
      <c r="K359" s="171"/>
    </row>
    <row r="360" spans="5:11" x14ac:dyDescent="0.3">
      <c r="E360" s="171"/>
      <c r="F360" s="171"/>
      <c r="G360" s="169">
        <v>448</v>
      </c>
      <c r="H360" s="170" t="s">
        <v>333</v>
      </c>
      <c r="I360" s="181">
        <v>66</v>
      </c>
      <c r="J360" s="171"/>
      <c r="K360" s="171"/>
    </row>
    <row r="361" spans="5:11" x14ac:dyDescent="0.3">
      <c r="E361" s="171"/>
      <c r="F361" s="171"/>
      <c r="G361" s="169">
        <v>442</v>
      </c>
      <c r="H361" s="170" t="s">
        <v>268</v>
      </c>
      <c r="I361" s="181">
        <v>66</v>
      </c>
      <c r="J361" s="171"/>
      <c r="K361" s="171"/>
    </row>
    <row r="362" spans="5:11" x14ac:dyDescent="0.3">
      <c r="E362" s="171"/>
      <c r="F362" s="171"/>
      <c r="G362" s="169">
        <v>428</v>
      </c>
      <c r="H362" s="170" t="s">
        <v>311</v>
      </c>
      <c r="I362" s="181">
        <v>66</v>
      </c>
      <c r="J362" s="171"/>
      <c r="K362" s="171"/>
    </row>
    <row r="363" spans="5:11" x14ac:dyDescent="0.3">
      <c r="E363" s="171"/>
      <c r="F363" s="171"/>
      <c r="G363" s="169">
        <v>453</v>
      </c>
      <c r="H363" s="170" t="s">
        <v>375</v>
      </c>
      <c r="I363" s="181">
        <v>66</v>
      </c>
      <c r="J363" s="171"/>
      <c r="K363" s="171"/>
    </row>
    <row r="364" spans="5:11" x14ac:dyDescent="0.3">
      <c r="E364" s="171"/>
      <c r="F364" s="171"/>
      <c r="G364" s="169">
        <v>2</v>
      </c>
      <c r="H364" s="170" t="s">
        <v>376</v>
      </c>
      <c r="I364" s="181">
        <v>1</v>
      </c>
      <c r="J364" s="171"/>
      <c r="K364" s="171"/>
    </row>
    <row r="365" spans="5:11" x14ac:dyDescent="0.3">
      <c r="E365" s="171"/>
      <c r="F365" s="171"/>
      <c r="G365" s="169">
        <v>4</v>
      </c>
      <c r="H365" s="170" t="s">
        <v>58</v>
      </c>
      <c r="I365" s="181">
        <v>1</v>
      </c>
      <c r="J365" s="171"/>
      <c r="K365" s="171"/>
    </row>
    <row r="366" spans="5:11" x14ac:dyDescent="0.3">
      <c r="E366" s="171"/>
      <c r="F366" s="171"/>
      <c r="G366" s="169">
        <v>6</v>
      </c>
      <c r="H366" s="170" t="s">
        <v>377</v>
      </c>
      <c r="I366" s="181">
        <v>1</v>
      </c>
      <c r="J366" s="171"/>
      <c r="K366" s="171"/>
    </row>
    <row r="367" spans="5:11" x14ac:dyDescent="0.3">
      <c r="E367" s="171"/>
      <c r="F367" s="171"/>
      <c r="G367" s="169">
        <v>7</v>
      </c>
      <c r="H367" s="170" t="s">
        <v>378</v>
      </c>
      <c r="I367" s="181">
        <v>1</v>
      </c>
      <c r="J367" s="171"/>
      <c r="K367" s="171"/>
    </row>
    <row r="368" spans="5:11" x14ac:dyDescent="0.3">
      <c r="E368" s="171"/>
      <c r="F368" s="171"/>
      <c r="G368" s="169">
        <v>10</v>
      </c>
      <c r="H368" s="170" t="s">
        <v>379</v>
      </c>
      <c r="I368" s="181">
        <v>1</v>
      </c>
      <c r="J368" s="171"/>
      <c r="K368" s="171"/>
    </row>
    <row r="369" spans="5:11" x14ac:dyDescent="0.3">
      <c r="E369" s="171"/>
      <c r="F369" s="171"/>
      <c r="G369" s="169">
        <v>13</v>
      </c>
      <c r="H369" s="170" t="s">
        <v>380</v>
      </c>
      <c r="I369" s="181">
        <v>1</v>
      </c>
      <c r="J369" s="171"/>
      <c r="K369" s="171"/>
    </row>
    <row r="370" spans="5:11" x14ac:dyDescent="0.3">
      <c r="E370" s="171"/>
      <c r="F370" s="171"/>
      <c r="G370" s="169">
        <v>19</v>
      </c>
      <c r="H370" s="170" t="s">
        <v>381</v>
      </c>
      <c r="I370" s="181">
        <v>1</v>
      </c>
      <c r="J370" s="171"/>
      <c r="K370" s="171"/>
    </row>
    <row r="371" spans="5:11" x14ac:dyDescent="0.3">
      <c r="E371" s="171"/>
      <c r="F371" s="171"/>
      <c r="G371" s="169">
        <v>20</v>
      </c>
      <c r="H371" s="170" t="s">
        <v>382</v>
      </c>
      <c r="I371" s="181">
        <v>1</v>
      </c>
      <c r="J371" s="171"/>
      <c r="K371" s="171"/>
    </row>
    <row r="372" spans="5:11" x14ac:dyDescent="0.3">
      <c r="E372" s="171"/>
      <c r="F372" s="171"/>
      <c r="G372" s="169">
        <v>24</v>
      </c>
      <c r="H372" s="170" t="s">
        <v>354</v>
      </c>
      <c r="I372" s="181">
        <v>1</v>
      </c>
      <c r="J372" s="171"/>
      <c r="K372" s="171"/>
    </row>
    <row r="373" spans="5:11" x14ac:dyDescent="0.3">
      <c r="E373" s="171"/>
      <c r="F373" s="171"/>
      <c r="G373" s="169">
        <v>32</v>
      </c>
      <c r="H373" s="170" t="s">
        <v>383</v>
      </c>
      <c r="I373" s="181">
        <v>1</v>
      </c>
      <c r="J373" s="171"/>
      <c r="K373" s="171"/>
    </row>
    <row r="374" spans="5:11" x14ac:dyDescent="0.3">
      <c r="E374" s="171"/>
      <c r="F374" s="171"/>
      <c r="G374" s="169">
        <v>33</v>
      </c>
      <c r="H374" s="170" t="s">
        <v>216</v>
      </c>
      <c r="I374" s="181">
        <v>1</v>
      </c>
      <c r="J374" s="171"/>
      <c r="K374" s="171"/>
    </row>
    <row r="375" spans="5:11" x14ac:dyDescent="0.3">
      <c r="E375" s="171"/>
      <c r="F375" s="171"/>
      <c r="G375" s="169">
        <v>38</v>
      </c>
      <c r="H375" s="170" t="s">
        <v>384</v>
      </c>
      <c r="I375" s="181">
        <v>1</v>
      </c>
      <c r="J375" s="171"/>
      <c r="K375" s="171"/>
    </row>
    <row r="376" spans="5:11" x14ac:dyDescent="0.3">
      <c r="E376" s="171"/>
      <c r="F376" s="171"/>
      <c r="G376" s="169">
        <v>42</v>
      </c>
      <c r="H376" s="170" t="s">
        <v>385</v>
      </c>
      <c r="I376" s="181">
        <v>1</v>
      </c>
      <c r="J376" s="171"/>
      <c r="K376" s="171"/>
    </row>
    <row r="377" spans="5:11" x14ac:dyDescent="0.3">
      <c r="E377" s="171"/>
      <c r="F377" s="171"/>
      <c r="G377" s="169">
        <v>43</v>
      </c>
      <c r="H377" s="170" t="s">
        <v>386</v>
      </c>
      <c r="I377" s="181">
        <v>1</v>
      </c>
      <c r="J377" s="171"/>
      <c r="K377" s="171"/>
    </row>
    <row r="378" spans="5:11" x14ac:dyDescent="0.3">
      <c r="E378" s="171"/>
      <c r="F378" s="171"/>
      <c r="G378" s="169">
        <v>45</v>
      </c>
      <c r="H378" s="170" t="s">
        <v>387</v>
      </c>
      <c r="I378" s="181">
        <v>1</v>
      </c>
      <c r="J378" s="171"/>
      <c r="K378" s="171"/>
    </row>
    <row r="379" spans="5:11" x14ac:dyDescent="0.3">
      <c r="E379" s="171"/>
      <c r="F379" s="171"/>
      <c r="G379" s="169">
        <v>49</v>
      </c>
      <c r="H379" s="170" t="s">
        <v>388</v>
      </c>
      <c r="I379" s="181">
        <v>1</v>
      </c>
      <c r="J379" s="171"/>
      <c r="K379" s="171"/>
    </row>
    <row r="380" spans="5:11" x14ac:dyDescent="0.3">
      <c r="E380" s="171"/>
      <c r="F380" s="171"/>
      <c r="G380" s="169">
        <v>59</v>
      </c>
      <c r="H380" s="170" t="s">
        <v>389</v>
      </c>
      <c r="I380" s="181">
        <v>1</v>
      </c>
      <c r="J380" s="171"/>
      <c r="K380" s="171"/>
    </row>
    <row r="381" spans="5:11" x14ac:dyDescent="0.3">
      <c r="E381" s="171"/>
      <c r="F381" s="171"/>
      <c r="G381" s="169">
        <v>60</v>
      </c>
      <c r="H381" s="170" t="s">
        <v>390</v>
      </c>
      <c r="I381" s="181">
        <v>1</v>
      </c>
      <c r="J381" s="171"/>
      <c r="K381" s="171"/>
    </row>
    <row r="382" spans="5:11" x14ac:dyDescent="0.3">
      <c r="E382" s="171"/>
      <c r="F382" s="171"/>
      <c r="G382" s="169">
        <v>66</v>
      </c>
      <c r="H382" s="170" t="s">
        <v>326</v>
      </c>
      <c r="I382" s="181">
        <v>1</v>
      </c>
      <c r="J382" s="171"/>
      <c r="K382" s="171"/>
    </row>
    <row r="383" spans="5:11" x14ac:dyDescent="0.3">
      <c r="E383" s="171"/>
      <c r="F383" s="171"/>
      <c r="G383" s="169">
        <v>69</v>
      </c>
      <c r="H383" s="170" t="s">
        <v>261</v>
      </c>
      <c r="I383" s="181">
        <v>1</v>
      </c>
      <c r="J383" s="171"/>
      <c r="K383" s="171"/>
    </row>
    <row r="384" spans="5:11" x14ac:dyDescent="0.3">
      <c r="E384" s="171"/>
      <c r="F384" s="171"/>
      <c r="G384" s="169">
        <v>77</v>
      </c>
      <c r="H384" s="170" t="s">
        <v>391</v>
      </c>
      <c r="I384" s="181">
        <v>1</v>
      </c>
      <c r="J384" s="171"/>
      <c r="K384" s="171"/>
    </row>
    <row r="385" spans="5:11" x14ac:dyDescent="0.3">
      <c r="E385" s="171"/>
      <c r="F385" s="171"/>
      <c r="G385" s="169">
        <v>82</v>
      </c>
      <c r="H385" s="170" t="s">
        <v>392</v>
      </c>
      <c r="I385" s="181">
        <v>1</v>
      </c>
      <c r="J385" s="171"/>
      <c r="K385" s="171"/>
    </row>
    <row r="386" spans="5:11" x14ac:dyDescent="0.3">
      <c r="E386" s="171"/>
      <c r="F386" s="171"/>
      <c r="G386" s="169">
        <v>91</v>
      </c>
      <c r="H386" s="170" t="s">
        <v>231</v>
      </c>
      <c r="I386" s="181">
        <v>1</v>
      </c>
      <c r="J386" s="171"/>
      <c r="K386" s="171"/>
    </row>
    <row r="387" spans="5:11" x14ac:dyDescent="0.3">
      <c r="E387" s="171"/>
      <c r="F387" s="171"/>
      <c r="G387" s="169">
        <v>9</v>
      </c>
      <c r="H387" s="170" t="s">
        <v>393</v>
      </c>
      <c r="I387" s="181">
        <v>1</v>
      </c>
      <c r="J387" s="171"/>
      <c r="K387" s="171"/>
    </row>
    <row r="388" spans="5:11" x14ac:dyDescent="0.3">
      <c r="E388" s="171"/>
      <c r="F388" s="171"/>
      <c r="G388" s="169">
        <v>64</v>
      </c>
      <c r="H388" s="170" t="s">
        <v>394</v>
      </c>
      <c r="I388" s="181">
        <v>1</v>
      </c>
      <c r="J388" s="171"/>
      <c r="K388" s="171"/>
    </row>
    <row r="389" spans="5:11" x14ac:dyDescent="0.3">
      <c r="E389" s="171"/>
      <c r="F389" s="171"/>
      <c r="G389" s="169">
        <v>31</v>
      </c>
      <c r="H389" s="170" t="s">
        <v>234</v>
      </c>
      <c r="I389" s="181">
        <v>1</v>
      </c>
      <c r="J389" s="171"/>
      <c r="K389" s="171"/>
    </row>
    <row r="390" spans="5:11" x14ac:dyDescent="0.3">
      <c r="E390" s="171"/>
      <c r="F390" s="171"/>
      <c r="G390" s="169">
        <v>86</v>
      </c>
      <c r="H390" s="170" t="s">
        <v>235</v>
      </c>
      <c r="I390" s="181">
        <v>1</v>
      </c>
      <c r="J390" s="171"/>
      <c r="K390" s="171"/>
    </row>
    <row r="391" spans="5:11" x14ac:dyDescent="0.3">
      <c r="E391" s="171"/>
      <c r="F391" s="171"/>
      <c r="G391" s="169">
        <v>28</v>
      </c>
      <c r="H391" s="170" t="s">
        <v>237</v>
      </c>
      <c r="I391" s="181">
        <v>1</v>
      </c>
      <c r="J391" s="171"/>
      <c r="K391" s="171"/>
    </row>
    <row r="392" spans="5:11" x14ac:dyDescent="0.3">
      <c r="E392" s="171"/>
      <c r="F392" s="171"/>
      <c r="G392" s="169">
        <v>18</v>
      </c>
      <c r="H392" s="170" t="s">
        <v>238</v>
      </c>
      <c r="I392" s="181">
        <v>1</v>
      </c>
      <c r="J392" s="171"/>
      <c r="K392" s="171"/>
    </row>
    <row r="393" spans="5:11" x14ac:dyDescent="0.3">
      <c r="E393" s="171"/>
      <c r="F393" s="171"/>
      <c r="G393" s="169">
        <v>81</v>
      </c>
      <c r="H393" s="170" t="s">
        <v>239</v>
      </c>
      <c r="I393" s="181">
        <v>1</v>
      </c>
      <c r="J393" s="171"/>
      <c r="K393" s="171"/>
    </row>
    <row r="394" spans="5:11" x14ac:dyDescent="0.3">
      <c r="E394" s="171"/>
      <c r="F394" s="171"/>
      <c r="G394" s="169">
        <v>51</v>
      </c>
      <c r="H394" s="170" t="s">
        <v>395</v>
      </c>
      <c r="I394" s="181">
        <v>1</v>
      </c>
      <c r="J394" s="171"/>
      <c r="K394" s="171"/>
    </row>
    <row r="395" spans="5:11" x14ac:dyDescent="0.3">
      <c r="E395" s="171"/>
      <c r="F395" s="171"/>
      <c r="G395" s="169">
        <v>27</v>
      </c>
      <c r="H395" s="170" t="s">
        <v>396</v>
      </c>
      <c r="I395" s="181">
        <v>1</v>
      </c>
      <c r="J395" s="171"/>
      <c r="K395" s="171"/>
    </row>
    <row r="396" spans="5:11" x14ac:dyDescent="0.3">
      <c r="E396" s="171"/>
      <c r="F396" s="171"/>
      <c r="G396" s="169">
        <v>14</v>
      </c>
      <c r="H396" s="170" t="s">
        <v>108</v>
      </c>
      <c r="I396" s="181">
        <v>1</v>
      </c>
      <c r="J396" s="171"/>
      <c r="K396" s="171"/>
    </row>
    <row r="397" spans="5:11" x14ac:dyDescent="0.3">
      <c r="E397" s="171"/>
      <c r="F397" s="171"/>
      <c r="G397" s="169">
        <v>88</v>
      </c>
      <c r="H397" s="170" t="s">
        <v>240</v>
      </c>
      <c r="I397" s="181">
        <v>1</v>
      </c>
      <c r="J397" s="171"/>
      <c r="K397" s="171"/>
    </row>
    <row r="398" spans="5:11" x14ac:dyDescent="0.3">
      <c r="E398" s="171"/>
      <c r="F398" s="171"/>
      <c r="G398" s="169">
        <v>57</v>
      </c>
      <c r="H398" s="170" t="s">
        <v>397</v>
      </c>
      <c r="I398" s="181">
        <v>1</v>
      </c>
      <c r="J398" s="171"/>
      <c r="K398" s="171"/>
    </row>
    <row r="399" spans="5:11" x14ac:dyDescent="0.3">
      <c r="E399" s="171"/>
      <c r="F399" s="171"/>
      <c r="G399" s="169">
        <v>89</v>
      </c>
      <c r="H399" s="170" t="s">
        <v>241</v>
      </c>
      <c r="I399" s="181">
        <v>1</v>
      </c>
      <c r="J399" s="171"/>
      <c r="K399" s="171"/>
    </row>
    <row r="400" spans="5:11" x14ac:dyDescent="0.3">
      <c r="E400" s="171"/>
      <c r="F400" s="171"/>
      <c r="G400" s="169">
        <v>87</v>
      </c>
      <c r="H400" s="170" t="s">
        <v>242</v>
      </c>
      <c r="I400" s="181">
        <v>1</v>
      </c>
      <c r="J400" s="171"/>
      <c r="K400" s="171"/>
    </row>
    <row r="401" spans="5:11" x14ac:dyDescent="0.3">
      <c r="E401" s="171"/>
      <c r="F401" s="171"/>
      <c r="G401" s="169">
        <v>26</v>
      </c>
      <c r="H401" s="170" t="s">
        <v>398</v>
      </c>
      <c r="I401" s="181">
        <v>1</v>
      </c>
      <c r="J401" s="171"/>
      <c r="K401" s="171"/>
    </row>
    <row r="402" spans="5:11" x14ac:dyDescent="0.3">
      <c r="E402" s="171"/>
      <c r="F402" s="171"/>
      <c r="G402" s="169">
        <v>34</v>
      </c>
      <c r="H402" s="170" t="s">
        <v>399</v>
      </c>
      <c r="I402" s="181">
        <v>1</v>
      </c>
      <c r="J402" s="171"/>
      <c r="K402" s="171"/>
    </row>
    <row r="403" spans="5:11" x14ac:dyDescent="0.3">
      <c r="E403" s="171"/>
      <c r="F403" s="171"/>
      <c r="G403" s="169">
        <v>97</v>
      </c>
      <c r="H403" s="170" t="s">
        <v>122</v>
      </c>
      <c r="I403" s="181">
        <v>1</v>
      </c>
      <c r="J403" s="171"/>
      <c r="K403" s="171"/>
    </row>
    <row r="404" spans="5:11" x14ac:dyDescent="0.3">
      <c r="E404" s="171"/>
      <c r="F404" s="171"/>
      <c r="G404" s="169">
        <v>39</v>
      </c>
      <c r="H404" s="170" t="s">
        <v>400</v>
      </c>
      <c r="I404" s="181">
        <v>1</v>
      </c>
      <c r="J404" s="171"/>
      <c r="K404" s="171"/>
    </row>
    <row r="405" spans="5:11" x14ac:dyDescent="0.3">
      <c r="E405" s="171"/>
      <c r="F405" s="171"/>
      <c r="G405" s="169">
        <v>78</v>
      </c>
      <c r="H405" s="170" t="s">
        <v>401</v>
      </c>
      <c r="I405" s="181">
        <v>1</v>
      </c>
      <c r="J405" s="171"/>
      <c r="K405" s="171"/>
    </row>
    <row r="406" spans="5:11" x14ac:dyDescent="0.3">
      <c r="E406" s="171"/>
      <c r="F406" s="171"/>
      <c r="G406" s="169">
        <v>62</v>
      </c>
      <c r="H406" s="170" t="s">
        <v>402</v>
      </c>
      <c r="I406" s="181">
        <v>1</v>
      </c>
      <c r="J406" s="171"/>
      <c r="K406" s="171"/>
    </row>
    <row r="407" spans="5:11" x14ac:dyDescent="0.3">
      <c r="E407" s="171"/>
      <c r="F407" s="171"/>
      <c r="G407" s="169">
        <v>90</v>
      </c>
      <c r="H407" s="170" t="s">
        <v>403</v>
      </c>
      <c r="I407" s="181">
        <v>1</v>
      </c>
      <c r="J407" s="171"/>
      <c r="K407" s="171"/>
    </row>
    <row r="408" spans="5:11" x14ac:dyDescent="0.3">
      <c r="E408" s="171"/>
      <c r="F408" s="171"/>
      <c r="G408" s="169">
        <v>83</v>
      </c>
      <c r="H408" s="170" t="s">
        <v>404</v>
      </c>
      <c r="I408" s="181">
        <v>1</v>
      </c>
      <c r="J408" s="171"/>
      <c r="K408" s="171"/>
    </row>
    <row r="409" spans="5:11" x14ac:dyDescent="0.3">
      <c r="E409" s="171"/>
      <c r="F409" s="171"/>
      <c r="G409" s="169">
        <v>36</v>
      </c>
      <c r="H409" s="170" t="s">
        <v>405</v>
      </c>
      <c r="I409" s="181">
        <v>1</v>
      </c>
      <c r="J409" s="171"/>
      <c r="K409" s="171"/>
    </row>
    <row r="410" spans="5:11" x14ac:dyDescent="0.3">
      <c r="E410" s="171"/>
      <c r="F410" s="171"/>
      <c r="G410" s="169">
        <v>23</v>
      </c>
      <c r="H410" s="170" t="s">
        <v>406</v>
      </c>
      <c r="I410" s="181">
        <v>1</v>
      </c>
      <c r="J410" s="171"/>
      <c r="K410" s="171"/>
    </row>
    <row r="411" spans="5:11" x14ac:dyDescent="0.3">
      <c r="E411" s="171"/>
      <c r="F411" s="171"/>
      <c r="G411" s="169">
        <v>47</v>
      </c>
      <c r="H411" s="170" t="s">
        <v>407</v>
      </c>
      <c r="I411" s="181">
        <v>1</v>
      </c>
      <c r="J411" s="171"/>
      <c r="K411" s="171"/>
    </row>
    <row r="412" spans="5:11" x14ac:dyDescent="0.3">
      <c r="E412" s="171"/>
      <c r="F412" s="171"/>
      <c r="G412" s="169">
        <v>46</v>
      </c>
      <c r="H412" s="170" t="s">
        <v>408</v>
      </c>
      <c r="I412" s="181">
        <v>1</v>
      </c>
      <c r="J412" s="171"/>
      <c r="K412" s="171"/>
    </row>
    <row r="413" spans="5:11" x14ac:dyDescent="0.3">
      <c r="E413" s="171"/>
      <c r="F413" s="171"/>
      <c r="G413" s="169">
        <v>94</v>
      </c>
      <c r="H413" s="170" t="s">
        <v>334</v>
      </c>
      <c r="I413" s="181">
        <v>1</v>
      </c>
      <c r="J413" s="171"/>
      <c r="K413" s="171"/>
    </row>
    <row r="414" spans="5:11" x14ac:dyDescent="0.3">
      <c r="E414" s="171"/>
      <c r="F414" s="171"/>
      <c r="G414" s="169">
        <v>65</v>
      </c>
      <c r="H414" s="170" t="s">
        <v>409</v>
      </c>
      <c r="I414" s="181">
        <v>1</v>
      </c>
      <c r="J414" s="171"/>
      <c r="K414" s="171"/>
    </row>
    <row r="415" spans="5:11" x14ac:dyDescent="0.3">
      <c r="E415" s="171"/>
      <c r="F415" s="171"/>
      <c r="G415" s="169">
        <v>56</v>
      </c>
      <c r="H415" s="170" t="s">
        <v>410</v>
      </c>
      <c r="I415" s="181">
        <v>1</v>
      </c>
      <c r="J415" s="171"/>
      <c r="K415" s="171"/>
    </row>
    <row r="416" spans="5:11" x14ac:dyDescent="0.3">
      <c r="E416" s="171"/>
      <c r="F416" s="171"/>
      <c r="G416" s="169">
        <v>85</v>
      </c>
      <c r="H416" s="170" t="s">
        <v>136</v>
      </c>
      <c r="I416" s="181">
        <v>1</v>
      </c>
      <c r="J416" s="171"/>
      <c r="K416" s="171"/>
    </row>
    <row r="417" spans="5:11" x14ac:dyDescent="0.3">
      <c r="E417" s="171"/>
      <c r="F417" s="171"/>
      <c r="G417" s="169">
        <v>50</v>
      </c>
      <c r="H417" s="170" t="s">
        <v>411</v>
      </c>
      <c r="I417" s="181">
        <v>1</v>
      </c>
      <c r="J417" s="171"/>
      <c r="K417" s="171"/>
    </row>
    <row r="418" spans="5:11" x14ac:dyDescent="0.3">
      <c r="E418" s="171"/>
      <c r="F418" s="171"/>
      <c r="G418" s="169">
        <v>3</v>
      </c>
      <c r="H418" s="170" t="s">
        <v>273</v>
      </c>
      <c r="I418" s="181">
        <v>1</v>
      </c>
      <c r="J418" s="171"/>
      <c r="K418" s="171"/>
    </row>
    <row r="419" spans="5:11" x14ac:dyDescent="0.3">
      <c r="E419" s="171"/>
      <c r="F419" s="171"/>
      <c r="G419" s="169">
        <v>99</v>
      </c>
      <c r="H419" s="170" t="s">
        <v>412</v>
      </c>
      <c r="I419" s="181">
        <v>1</v>
      </c>
      <c r="J419" s="171"/>
      <c r="K419" s="171"/>
    </row>
    <row r="420" spans="5:11" x14ac:dyDescent="0.3">
      <c r="E420" s="171"/>
      <c r="F420" s="171"/>
      <c r="G420" s="169">
        <v>35</v>
      </c>
      <c r="H420" s="170" t="s">
        <v>413</v>
      </c>
      <c r="I420" s="181">
        <v>1</v>
      </c>
      <c r="J420" s="171"/>
      <c r="K420" s="171"/>
    </row>
    <row r="421" spans="5:11" x14ac:dyDescent="0.3">
      <c r="E421" s="171"/>
      <c r="F421" s="171"/>
      <c r="G421" s="169">
        <v>5</v>
      </c>
      <c r="H421" s="170" t="s">
        <v>414</v>
      </c>
      <c r="I421" s="181">
        <v>1</v>
      </c>
      <c r="J421" s="171"/>
      <c r="K421" s="171"/>
    </row>
    <row r="422" spans="5:11" x14ac:dyDescent="0.3">
      <c r="E422" s="171"/>
      <c r="F422" s="171"/>
      <c r="G422" s="169">
        <v>52</v>
      </c>
      <c r="H422" s="170" t="s">
        <v>415</v>
      </c>
      <c r="I422" s="181">
        <v>1</v>
      </c>
      <c r="J422" s="171"/>
      <c r="K422" s="171"/>
    </row>
    <row r="423" spans="5:11" x14ac:dyDescent="0.3">
      <c r="E423" s="171"/>
      <c r="F423" s="171"/>
      <c r="G423" s="169">
        <v>61</v>
      </c>
      <c r="H423" s="170" t="s">
        <v>416</v>
      </c>
      <c r="I423" s="181">
        <v>1</v>
      </c>
      <c r="J423" s="171"/>
      <c r="K423" s="171"/>
    </row>
    <row r="424" spans="5:11" x14ac:dyDescent="0.3">
      <c r="E424" s="171"/>
      <c r="F424" s="171"/>
      <c r="G424" s="169">
        <v>53</v>
      </c>
      <c r="H424" s="170" t="s">
        <v>417</v>
      </c>
      <c r="I424" s="181">
        <v>1</v>
      </c>
      <c r="J424" s="171"/>
      <c r="K424" s="171"/>
    </row>
    <row r="425" spans="5:11" x14ac:dyDescent="0.3">
      <c r="E425" s="171"/>
      <c r="F425" s="171"/>
      <c r="G425" s="169">
        <v>84</v>
      </c>
      <c r="H425" s="170" t="s">
        <v>418</v>
      </c>
      <c r="I425" s="181">
        <v>1</v>
      </c>
      <c r="J425" s="171"/>
      <c r="K425" s="171"/>
    </row>
    <row r="426" spans="5:11" x14ac:dyDescent="0.3">
      <c r="E426" s="171"/>
      <c r="F426" s="171"/>
      <c r="G426" s="169">
        <v>79</v>
      </c>
      <c r="H426" s="170" t="s">
        <v>419</v>
      </c>
      <c r="I426" s="181">
        <v>1</v>
      </c>
      <c r="J426" s="171"/>
      <c r="K426" s="171"/>
    </row>
    <row r="427" spans="5:11" x14ac:dyDescent="0.3">
      <c r="E427" s="171"/>
      <c r="F427" s="171"/>
      <c r="G427" s="169">
        <v>98</v>
      </c>
      <c r="H427" s="170" t="s">
        <v>138</v>
      </c>
      <c r="I427" s="181">
        <v>1</v>
      </c>
      <c r="J427" s="171"/>
      <c r="K427" s="171"/>
    </row>
    <row r="428" spans="5:11" x14ac:dyDescent="0.3">
      <c r="E428" s="171"/>
      <c r="F428" s="171"/>
      <c r="G428" s="169">
        <v>67</v>
      </c>
      <c r="H428" s="170" t="s">
        <v>420</v>
      </c>
      <c r="I428" s="181">
        <v>1</v>
      </c>
      <c r="J428" s="171"/>
      <c r="K428" s="171"/>
    </row>
    <row r="429" spans="5:11" x14ac:dyDescent="0.3">
      <c r="E429" s="171"/>
      <c r="F429" s="171"/>
      <c r="G429" s="169">
        <v>15</v>
      </c>
      <c r="H429" s="170" t="s">
        <v>52</v>
      </c>
      <c r="I429" s="181">
        <v>1</v>
      </c>
      <c r="J429" s="171"/>
      <c r="K429" s="171"/>
    </row>
    <row r="430" spans="5:11" x14ac:dyDescent="0.3">
      <c r="E430" s="171"/>
      <c r="F430" s="171"/>
      <c r="G430" s="169">
        <v>70</v>
      </c>
      <c r="H430" s="170" t="s">
        <v>421</v>
      </c>
      <c r="I430" s="181">
        <v>1</v>
      </c>
      <c r="J430" s="171"/>
      <c r="K430" s="171"/>
    </row>
    <row r="431" spans="5:11" x14ac:dyDescent="0.3">
      <c r="E431" s="171"/>
      <c r="F431" s="171"/>
      <c r="G431" s="169">
        <v>22</v>
      </c>
      <c r="H431" s="170" t="s">
        <v>143</v>
      </c>
      <c r="I431" s="181">
        <v>1</v>
      </c>
      <c r="J431" s="171"/>
      <c r="K431" s="171"/>
    </row>
    <row r="432" spans="5:11" x14ac:dyDescent="0.3">
      <c r="E432" s="171"/>
      <c r="F432" s="171"/>
      <c r="G432" s="169">
        <v>71</v>
      </c>
      <c r="H432" s="170" t="s">
        <v>149</v>
      </c>
      <c r="I432" s="181">
        <v>1</v>
      </c>
      <c r="J432" s="171"/>
      <c r="K432" s="171"/>
    </row>
    <row r="433" spans="5:11" x14ac:dyDescent="0.3">
      <c r="E433" s="171"/>
      <c r="F433" s="171"/>
      <c r="G433" s="169">
        <v>63</v>
      </c>
      <c r="H433" s="170" t="s">
        <v>422</v>
      </c>
      <c r="I433" s="181">
        <v>1</v>
      </c>
      <c r="J433" s="171"/>
      <c r="K433" s="171"/>
    </row>
    <row r="434" spans="5:11" x14ac:dyDescent="0.3">
      <c r="E434" s="171"/>
      <c r="F434" s="171"/>
      <c r="G434" s="169">
        <v>72</v>
      </c>
      <c r="H434" s="170" t="s">
        <v>152</v>
      </c>
      <c r="I434" s="181">
        <v>1</v>
      </c>
      <c r="J434" s="171"/>
      <c r="K434" s="171"/>
    </row>
    <row r="435" spans="5:11" x14ac:dyDescent="0.3">
      <c r="E435" s="171"/>
      <c r="F435" s="171"/>
      <c r="G435" s="169">
        <v>16</v>
      </c>
      <c r="H435" s="170" t="s">
        <v>160</v>
      </c>
      <c r="I435" s="181">
        <v>1</v>
      </c>
      <c r="J435" s="171"/>
      <c r="K435" s="171"/>
    </row>
    <row r="436" spans="5:11" x14ac:dyDescent="0.3">
      <c r="E436" s="171"/>
      <c r="F436" s="171"/>
      <c r="G436" s="169">
        <v>55</v>
      </c>
      <c r="H436" s="170" t="s">
        <v>423</v>
      </c>
      <c r="I436" s="181">
        <v>1</v>
      </c>
      <c r="J436" s="171"/>
      <c r="K436" s="171"/>
    </row>
    <row r="437" spans="5:11" x14ac:dyDescent="0.3">
      <c r="E437" s="171"/>
      <c r="F437" s="171"/>
      <c r="G437" s="169">
        <v>68</v>
      </c>
      <c r="H437" s="170" t="s">
        <v>162</v>
      </c>
      <c r="I437" s="181">
        <v>1</v>
      </c>
      <c r="J437" s="171"/>
      <c r="K437" s="171"/>
    </row>
    <row r="438" spans="5:11" x14ac:dyDescent="0.3">
      <c r="E438" s="171"/>
      <c r="F438" s="171"/>
      <c r="G438" s="169">
        <v>80</v>
      </c>
      <c r="H438" s="170" t="s">
        <v>424</v>
      </c>
      <c r="I438" s="181">
        <v>1</v>
      </c>
      <c r="J438" s="171"/>
      <c r="K438" s="171"/>
    </row>
    <row r="439" spans="5:11" x14ac:dyDescent="0.3">
      <c r="E439" s="171"/>
      <c r="F439" s="171"/>
      <c r="G439" s="169">
        <v>12</v>
      </c>
      <c r="H439" s="170" t="s">
        <v>166</v>
      </c>
      <c r="I439" s="181">
        <v>1</v>
      </c>
      <c r="J439" s="171"/>
      <c r="K439" s="171"/>
    </row>
    <row r="440" spans="5:11" x14ac:dyDescent="0.3">
      <c r="E440" s="171"/>
      <c r="F440" s="171"/>
      <c r="G440" s="169">
        <v>96</v>
      </c>
      <c r="H440" s="170" t="s">
        <v>425</v>
      </c>
      <c r="I440" s="181">
        <v>1</v>
      </c>
      <c r="J440" s="171"/>
      <c r="K440" s="171"/>
    </row>
    <row r="441" spans="5:11" x14ac:dyDescent="0.3">
      <c r="E441" s="171"/>
      <c r="F441" s="171"/>
      <c r="G441" s="169">
        <v>25</v>
      </c>
      <c r="H441" s="170" t="s">
        <v>171</v>
      </c>
      <c r="I441" s="181">
        <v>1</v>
      </c>
      <c r="J441" s="171"/>
      <c r="K441" s="171"/>
    </row>
    <row r="442" spans="5:11" x14ac:dyDescent="0.3">
      <c r="E442" s="171"/>
      <c r="F442" s="171"/>
      <c r="G442" s="169">
        <v>76</v>
      </c>
      <c r="H442" s="170" t="s">
        <v>172</v>
      </c>
      <c r="I442" s="181">
        <v>1</v>
      </c>
      <c r="J442" s="171"/>
      <c r="K442" s="171"/>
    </row>
    <row r="443" spans="5:11" x14ac:dyDescent="0.3">
      <c r="E443" s="171"/>
      <c r="F443" s="171"/>
      <c r="G443" s="169">
        <v>92</v>
      </c>
      <c r="H443" s="170" t="s">
        <v>173</v>
      </c>
      <c r="I443" s="181">
        <v>1</v>
      </c>
      <c r="J443" s="171"/>
      <c r="K443" s="171"/>
    </row>
    <row r="444" spans="5:11" x14ac:dyDescent="0.3">
      <c r="E444" s="171"/>
      <c r="F444" s="171"/>
      <c r="G444" s="169">
        <v>11</v>
      </c>
      <c r="H444" s="170" t="s">
        <v>54</v>
      </c>
      <c r="I444" s="181">
        <v>1</v>
      </c>
      <c r="J444" s="171"/>
      <c r="K444" s="171"/>
    </row>
    <row r="445" spans="5:11" x14ac:dyDescent="0.3">
      <c r="E445" s="171"/>
      <c r="F445" s="171"/>
      <c r="G445" s="169">
        <v>74</v>
      </c>
      <c r="H445" s="170" t="s">
        <v>426</v>
      </c>
      <c r="I445" s="181">
        <v>1</v>
      </c>
      <c r="J445" s="171"/>
      <c r="K445" s="171"/>
    </row>
    <row r="446" spans="5:11" x14ac:dyDescent="0.3">
      <c r="E446" s="171"/>
      <c r="F446" s="171"/>
      <c r="G446" s="169">
        <v>40</v>
      </c>
      <c r="H446" s="170" t="s">
        <v>427</v>
      </c>
      <c r="I446" s="181">
        <v>1</v>
      </c>
      <c r="J446" s="171"/>
      <c r="K446" s="171"/>
    </row>
    <row r="447" spans="5:11" x14ac:dyDescent="0.3">
      <c r="E447" s="171"/>
      <c r="F447" s="171"/>
      <c r="G447" s="169">
        <v>75</v>
      </c>
      <c r="H447" s="170" t="s">
        <v>428</v>
      </c>
      <c r="I447" s="181">
        <v>1</v>
      </c>
      <c r="J447" s="171"/>
      <c r="K447" s="171"/>
    </row>
    <row r="448" spans="5:11" x14ac:dyDescent="0.3">
      <c r="E448" s="171"/>
      <c r="F448" s="171"/>
      <c r="G448" s="169">
        <v>48</v>
      </c>
      <c r="H448" s="170" t="s">
        <v>429</v>
      </c>
      <c r="I448" s="181">
        <v>1</v>
      </c>
      <c r="J448" s="171"/>
      <c r="K448" s="171"/>
    </row>
    <row r="449" spans="5:11" x14ac:dyDescent="0.3">
      <c r="E449" s="171"/>
      <c r="F449" s="171"/>
      <c r="G449" s="169">
        <v>95</v>
      </c>
      <c r="H449" s="170" t="s">
        <v>430</v>
      </c>
      <c r="I449" s="181">
        <v>1</v>
      </c>
      <c r="J449" s="171"/>
      <c r="K449" s="171"/>
    </row>
    <row r="450" spans="5:11" x14ac:dyDescent="0.3">
      <c r="E450" s="171"/>
      <c r="F450" s="171"/>
      <c r="G450" s="169">
        <v>100</v>
      </c>
      <c r="H450" s="170" t="s">
        <v>177</v>
      </c>
      <c r="I450" s="181">
        <v>1</v>
      </c>
      <c r="J450" s="171"/>
      <c r="K450" s="171"/>
    </row>
    <row r="451" spans="5:11" x14ac:dyDescent="0.3">
      <c r="E451" s="171"/>
      <c r="F451" s="171"/>
      <c r="G451" s="169">
        <v>54</v>
      </c>
      <c r="H451" s="170" t="s">
        <v>431</v>
      </c>
      <c r="I451" s="181">
        <v>1</v>
      </c>
      <c r="J451" s="171"/>
      <c r="K451" s="171"/>
    </row>
    <row r="452" spans="5:11" x14ac:dyDescent="0.3">
      <c r="E452" s="171"/>
      <c r="F452" s="171"/>
      <c r="G452" s="169">
        <v>58</v>
      </c>
      <c r="H452" s="170" t="s">
        <v>432</v>
      </c>
      <c r="I452" s="181">
        <v>1</v>
      </c>
      <c r="J452" s="171"/>
      <c r="K452" s="171"/>
    </row>
    <row r="453" spans="5:11" x14ac:dyDescent="0.3">
      <c r="E453" s="171"/>
      <c r="F453" s="171"/>
      <c r="G453" s="169">
        <v>44</v>
      </c>
      <c r="H453" s="170" t="s">
        <v>433</v>
      </c>
      <c r="I453" s="181">
        <v>1</v>
      </c>
      <c r="J453" s="171"/>
      <c r="K453" s="171"/>
    </row>
    <row r="454" spans="5:11" x14ac:dyDescent="0.3">
      <c r="E454" s="171"/>
      <c r="F454" s="171"/>
      <c r="G454" s="169">
        <v>29</v>
      </c>
      <c r="H454" s="170" t="s">
        <v>434</v>
      </c>
      <c r="I454" s="181">
        <v>1</v>
      </c>
      <c r="J454" s="171"/>
      <c r="K454" s="171"/>
    </row>
    <row r="455" spans="5:11" x14ac:dyDescent="0.3">
      <c r="E455" s="171"/>
      <c r="F455" s="171"/>
      <c r="G455" s="169">
        <v>93</v>
      </c>
      <c r="H455" s="170" t="s">
        <v>186</v>
      </c>
      <c r="I455" s="181">
        <v>1</v>
      </c>
      <c r="J455" s="171"/>
      <c r="K455" s="171"/>
    </row>
    <row r="456" spans="5:11" x14ac:dyDescent="0.3">
      <c r="E456" s="171"/>
      <c r="F456" s="171"/>
      <c r="G456" s="169">
        <v>8</v>
      </c>
      <c r="H456" s="170" t="s">
        <v>435</v>
      </c>
      <c r="I456" s="181">
        <v>1</v>
      </c>
      <c r="J456" s="171"/>
      <c r="K456" s="171"/>
    </row>
    <row r="457" spans="5:11" x14ac:dyDescent="0.3">
      <c r="E457" s="171"/>
      <c r="F457" s="171"/>
      <c r="G457" s="169">
        <v>17</v>
      </c>
      <c r="H457" s="170" t="s">
        <v>436</v>
      </c>
      <c r="I457" s="181">
        <v>1</v>
      </c>
      <c r="J457" s="171"/>
      <c r="K457" s="171"/>
    </row>
    <row r="458" spans="5:11" x14ac:dyDescent="0.3">
      <c r="E458" s="171"/>
      <c r="F458" s="171"/>
      <c r="G458" s="169">
        <v>37</v>
      </c>
      <c r="H458" s="170" t="s">
        <v>437</v>
      </c>
      <c r="I458" s="181">
        <v>1</v>
      </c>
      <c r="J458" s="171"/>
      <c r="K458" s="171"/>
    </row>
    <row r="459" spans="5:11" x14ac:dyDescent="0.3">
      <c r="E459" s="171"/>
      <c r="F459" s="171"/>
      <c r="G459" s="169">
        <v>41</v>
      </c>
      <c r="H459" s="170" t="s">
        <v>438</v>
      </c>
      <c r="I459" s="181">
        <v>1</v>
      </c>
      <c r="J459" s="171"/>
      <c r="K459" s="171"/>
    </row>
    <row r="460" spans="5:11" x14ac:dyDescent="0.3">
      <c r="E460" s="171"/>
      <c r="F460" s="171"/>
      <c r="G460" s="169">
        <v>73</v>
      </c>
      <c r="H460" s="170" t="s">
        <v>439</v>
      </c>
      <c r="I460" s="181">
        <v>1</v>
      </c>
      <c r="J460" s="171"/>
      <c r="K460" s="171"/>
    </row>
    <row r="461" spans="5:11" x14ac:dyDescent="0.3">
      <c r="E461" s="171"/>
      <c r="F461" s="171"/>
      <c r="G461" s="169">
        <v>30</v>
      </c>
      <c r="H461" s="170" t="s">
        <v>440</v>
      </c>
      <c r="I461" s="181">
        <v>1</v>
      </c>
      <c r="J461" s="171"/>
      <c r="K461" s="171"/>
    </row>
    <row r="462" spans="5:11" x14ac:dyDescent="0.3">
      <c r="E462" s="171"/>
      <c r="F462" s="171"/>
      <c r="G462" s="169">
        <v>21</v>
      </c>
      <c r="H462" s="170" t="s">
        <v>441</v>
      </c>
      <c r="I462" s="181">
        <v>1</v>
      </c>
      <c r="J462" s="171"/>
      <c r="K462" s="171"/>
    </row>
    <row r="463" spans="5:11" x14ac:dyDescent="0.3">
      <c r="E463" s="171"/>
      <c r="F463" s="171"/>
      <c r="G463" s="169">
        <v>1</v>
      </c>
      <c r="H463" s="170" t="s">
        <v>389</v>
      </c>
      <c r="I463" s="181">
        <v>1</v>
      </c>
      <c r="J463" s="171"/>
      <c r="K463" s="171"/>
    </row>
    <row r="464" spans="5:11" x14ac:dyDescent="0.3">
      <c r="E464" s="171"/>
      <c r="F464" s="171"/>
      <c r="G464" s="169">
        <v>326</v>
      </c>
      <c r="H464" s="170" t="s">
        <v>93</v>
      </c>
      <c r="I464" s="181">
        <v>18</v>
      </c>
      <c r="J464" s="171"/>
      <c r="K464" s="171"/>
    </row>
    <row r="465" spans="5:11" x14ac:dyDescent="0.3">
      <c r="E465" s="171"/>
      <c r="F465" s="171"/>
      <c r="G465" s="169">
        <v>325</v>
      </c>
      <c r="H465" s="170" t="s">
        <v>216</v>
      </c>
      <c r="I465" s="181">
        <v>18</v>
      </c>
      <c r="J465" s="171"/>
      <c r="K465" s="171"/>
    </row>
    <row r="466" spans="5:11" x14ac:dyDescent="0.3">
      <c r="E466" s="171"/>
      <c r="F466" s="171"/>
      <c r="G466" s="169">
        <v>324</v>
      </c>
      <c r="H466" s="170" t="s">
        <v>58</v>
      </c>
      <c r="I466" s="181">
        <v>18</v>
      </c>
      <c r="J466" s="171"/>
      <c r="K466" s="171"/>
    </row>
    <row r="467" spans="5:11" x14ac:dyDescent="0.3">
      <c r="E467" s="171"/>
      <c r="F467" s="171"/>
      <c r="G467" s="169">
        <v>299</v>
      </c>
      <c r="H467" s="170" t="s">
        <v>174</v>
      </c>
      <c r="I467" s="181">
        <v>12</v>
      </c>
      <c r="J467" s="171"/>
      <c r="K467" s="171"/>
    </row>
    <row r="468" spans="5:11" x14ac:dyDescent="0.3">
      <c r="E468" s="171"/>
      <c r="F468" s="171"/>
      <c r="G468" s="169">
        <v>301</v>
      </c>
      <c r="H468" s="170" t="s">
        <v>401</v>
      </c>
      <c r="I468" s="181">
        <v>12</v>
      </c>
      <c r="J468" s="171"/>
      <c r="K468" s="171"/>
    </row>
    <row r="469" spans="5:11" x14ac:dyDescent="0.3">
      <c r="E469" s="171"/>
      <c r="F469" s="171"/>
      <c r="G469" s="169">
        <v>295</v>
      </c>
      <c r="H469" s="170" t="s">
        <v>243</v>
      </c>
      <c r="I469" s="181">
        <v>12</v>
      </c>
      <c r="J469" s="171"/>
      <c r="K469" s="171"/>
    </row>
    <row r="470" spans="5:11" x14ac:dyDescent="0.3">
      <c r="E470" s="171"/>
      <c r="F470" s="171"/>
      <c r="G470" s="169">
        <v>309</v>
      </c>
      <c r="H470" s="170" t="s">
        <v>313</v>
      </c>
      <c r="I470" s="181">
        <v>12</v>
      </c>
      <c r="J470" s="171"/>
      <c r="K470" s="171"/>
    </row>
    <row r="471" spans="5:11" x14ac:dyDescent="0.3">
      <c r="E471" s="171"/>
      <c r="F471" s="171"/>
      <c r="G471" s="169">
        <v>298</v>
      </c>
      <c r="H471" s="170" t="s">
        <v>238</v>
      </c>
      <c r="I471" s="181">
        <v>12</v>
      </c>
      <c r="J471" s="171"/>
      <c r="K471" s="171"/>
    </row>
    <row r="472" spans="5:11" x14ac:dyDescent="0.3">
      <c r="E472" s="171"/>
      <c r="F472" s="171"/>
      <c r="G472" s="169">
        <v>296</v>
      </c>
      <c r="H472" s="170" t="s">
        <v>235</v>
      </c>
      <c r="I472" s="181">
        <v>12</v>
      </c>
      <c r="J472" s="171"/>
      <c r="K472" s="171"/>
    </row>
    <row r="473" spans="5:11" x14ac:dyDescent="0.3">
      <c r="E473" s="171"/>
      <c r="F473" s="171"/>
      <c r="G473" s="169">
        <v>310</v>
      </c>
      <c r="H473" s="170" t="s">
        <v>269</v>
      </c>
      <c r="I473" s="181">
        <v>12</v>
      </c>
      <c r="J473" s="171"/>
      <c r="K473" s="171"/>
    </row>
    <row r="474" spans="5:11" x14ac:dyDescent="0.3">
      <c r="E474" s="171"/>
      <c r="F474" s="171"/>
      <c r="G474" s="169">
        <v>314</v>
      </c>
      <c r="H474" s="170" t="s">
        <v>58</v>
      </c>
      <c r="I474" s="181">
        <v>12</v>
      </c>
      <c r="J474" s="171"/>
      <c r="K474" s="171"/>
    </row>
    <row r="475" spans="5:11" x14ac:dyDescent="0.3">
      <c r="E475" s="171"/>
      <c r="F475" s="171"/>
      <c r="G475" s="169">
        <v>313</v>
      </c>
      <c r="H475" s="170" t="s">
        <v>442</v>
      </c>
      <c r="I475" s="181">
        <v>12</v>
      </c>
      <c r="J475" s="171"/>
      <c r="K475" s="171"/>
    </row>
    <row r="476" spans="5:11" x14ac:dyDescent="0.3">
      <c r="E476" s="171"/>
      <c r="F476" s="171"/>
      <c r="G476" s="169">
        <v>308</v>
      </c>
      <c r="H476" s="170" t="s">
        <v>443</v>
      </c>
      <c r="I476" s="181">
        <v>12</v>
      </c>
      <c r="J476" s="171"/>
      <c r="K476" s="171"/>
    </row>
    <row r="477" spans="5:11" x14ac:dyDescent="0.3">
      <c r="E477" s="171"/>
      <c r="F477" s="171"/>
      <c r="G477" s="169">
        <v>291</v>
      </c>
      <c r="H477" s="170" t="s">
        <v>444</v>
      </c>
      <c r="I477" s="181">
        <v>12</v>
      </c>
      <c r="J477" s="171"/>
      <c r="K477" s="171"/>
    </row>
    <row r="478" spans="5:11" x14ac:dyDescent="0.3">
      <c r="E478" s="171"/>
      <c r="F478" s="171"/>
      <c r="G478" s="169">
        <v>307</v>
      </c>
      <c r="H478" s="170" t="s">
        <v>445</v>
      </c>
      <c r="I478" s="181">
        <v>12</v>
      </c>
      <c r="J478" s="171"/>
      <c r="K478" s="171"/>
    </row>
    <row r="479" spans="5:11" x14ac:dyDescent="0.3">
      <c r="E479" s="171"/>
      <c r="F479" s="171"/>
      <c r="G479" s="169">
        <v>305</v>
      </c>
      <c r="H479" s="170" t="s">
        <v>138</v>
      </c>
      <c r="I479" s="181">
        <v>12</v>
      </c>
      <c r="J479" s="171"/>
      <c r="K479" s="171"/>
    </row>
    <row r="480" spans="5:11" x14ac:dyDescent="0.3">
      <c r="E480" s="171"/>
      <c r="F480" s="171"/>
      <c r="G480" s="169">
        <v>292</v>
      </c>
      <c r="H480" s="170" t="s">
        <v>446</v>
      </c>
      <c r="I480" s="181">
        <v>12</v>
      </c>
      <c r="J480" s="171"/>
      <c r="K480" s="171"/>
    </row>
    <row r="481" spans="5:11" x14ac:dyDescent="0.3">
      <c r="E481" s="171"/>
      <c r="F481" s="171"/>
      <c r="G481" s="169">
        <v>311</v>
      </c>
      <c r="H481" s="170" t="s">
        <v>52</v>
      </c>
      <c r="I481" s="181">
        <v>12</v>
      </c>
      <c r="J481" s="171"/>
      <c r="K481" s="171"/>
    </row>
    <row r="482" spans="5:11" x14ac:dyDescent="0.3">
      <c r="E482" s="171"/>
      <c r="F482" s="171"/>
      <c r="G482" s="169">
        <v>300</v>
      </c>
      <c r="H482" s="170" t="s">
        <v>166</v>
      </c>
      <c r="I482" s="181">
        <v>12</v>
      </c>
      <c r="J482" s="171"/>
      <c r="K482" s="171"/>
    </row>
    <row r="483" spans="5:11" x14ac:dyDescent="0.3">
      <c r="E483" s="171"/>
      <c r="F483" s="171"/>
      <c r="G483" s="169">
        <v>297</v>
      </c>
      <c r="H483" s="170" t="s">
        <v>173</v>
      </c>
      <c r="I483" s="181">
        <v>12</v>
      </c>
      <c r="J483" s="171"/>
      <c r="K483" s="171"/>
    </row>
    <row r="484" spans="5:11" x14ac:dyDescent="0.3">
      <c r="E484" s="171"/>
      <c r="F484" s="171"/>
      <c r="G484" s="169">
        <v>312</v>
      </c>
      <c r="H484" s="170" t="s">
        <v>54</v>
      </c>
      <c r="I484" s="181">
        <v>12</v>
      </c>
      <c r="J484" s="171"/>
      <c r="K484" s="171"/>
    </row>
    <row r="485" spans="5:11" x14ac:dyDescent="0.3">
      <c r="E485" s="171"/>
      <c r="F485" s="171"/>
      <c r="G485" s="169">
        <v>302</v>
      </c>
      <c r="H485" s="170" t="s">
        <v>124</v>
      </c>
      <c r="I485" s="181">
        <v>12</v>
      </c>
      <c r="J485" s="171"/>
      <c r="K485" s="171"/>
    </row>
    <row r="486" spans="5:11" x14ac:dyDescent="0.3">
      <c r="E486" s="171"/>
      <c r="F486" s="171"/>
      <c r="G486" s="169">
        <v>303</v>
      </c>
      <c r="H486" s="170" t="s">
        <v>175</v>
      </c>
      <c r="I486" s="181">
        <v>12</v>
      </c>
      <c r="J486" s="171"/>
      <c r="K486" s="171"/>
    </row>
    <row r="487" spans="5:11" x14ac:dyDescent="0.3">
      <c r="E487" s="171"/>
      <c r="F487" s="171"/>
      <c r="G487" s="169">
        <v>294</v>
      </c>
      <c r="H487" s="170" t="s">
        <v>56</v>
      </c>
      <c r="I487" s="181">
        <v>12</v>
      </c>
      <c r="J487" s="171"/>
      <c r="K487" s="171"/>
    </row>
    <row r="488" spans="5:11" x14ac:dyDescent="0.3">
      <c r="E488" s="171"/>
      <c r="F488" s="171"/>
      <c r="G488" s="169">
        <v>304</v>
      </c>
      <c r="H488" s="170" t="s">
        <v>190</v>
      </c>
      <c r="I488" s="181">
        <v>12</v>
      </c>
      <c r="J488" s="171"/>
      <c r="K488" s="171"/>
    </row>
    <row r="489" spans="5:11" x14ac:dyDescent="0.3">
      <c r="E489" s="171"/>
      <c r="F489" s="171"/>
      <c r="G489" s="169">
        <v>306</v>
      </c>
      <c r="H489" s="170" t="s">
        <v>43</v>
      </c>
      <c r="I489" s="181">
        <v>12</v>
      </c>
      <c r="J489" s="171"/>
      <c r="K489" s="171"/>
    </row>
    <row r="490" spans="5:11" x14ac:dyDescent="0.3">
      <c r="E490" s="171"/>
      <c r="F490" s="171"/>
      <c r="G490" s="169">
        <v>293</v>
      </c>
      <c r="H490" s="170" t="s">
        <v>447</v>
      </c>
      <c r="I490" s="181">
        <v>12</v>
      </c>
      <c r="J490" s="171"/>
      <c r="K490" s="171"/>
    </row>
    <row r="491" spans="5:11" x14ac:dyDescent="0.3">
      <c r="E491" s="171"/>
      <c r="F491" s="171"/>
      <c r="G491" s="169">
        <v>288</v>
      </c>
      <c r="H491" s="170" t="s">
        <v>68</v>
      </c>
      <c r="I491" s="181">
        <v>12</v>
      </c>
      <c r="J491" s="171"/>
      <c r="K491" s="171"/>
    </row>
    <row r="492" spans="5:11" x14ac:dyDescent="0.3">
      <c r="E492" s="171"/>
      <c r="F492" s="171"/>
      <c r="G492" s="169">
        <v>289</v>
      </c>
      <c r="H492" s="170" t="s">
        <v>216</v>
      </c>
      <c r="I492" s="181">
        <v>12</v>
      </c>
      <c r="J492" s="171"/>
      <c r="K492" s="171"/>
    </row>
    <row r="493" spans="5:11" x14ac:dyDescent="0.3">
      <c r="E493" s="171"/>
      <c r="F493" s="171"/>
      <c r="G493" s="169">
        <v>290</v>
      </c>
      <c r="H493" s="170" t="s">
        <v>448</v>
      </c>
      <c r="I493" s="181">
        <v>12</v>
      </c>
      <c r="J493" s="171"/>
      <c r="K493" s="171"/>
    </row>
    <row r="494" spans="5:11" x14ac:dyDescent="0.3">
      <c r="E494" s="171"/>
      <c r="F494" s="171"/>
      <c r="G494" s="169">
        <v>373</v>
      </c>
      <c r="H494" s="170" t="s">
        <v>48</v>
      </c>
      <c r="I494" s="181">
        <v>41</v>
      </c>
      <c r="J494" s="171"/>
      <c r="K494" s="171"/>
    </row>
    <row r="495" spans="5:11" x14ac:dyDescent="0.3">
      <c r="E495" s="171"/>
      <c r="F495" s="171"/>
      <c r="G495" s="169">
        <v>377</v>
      </c>
      <c r="H495" s="170" t="s">
        <v>449</v>
      </c>
      <c r="I495" s="181">
        <v>41</v>
      </c>
      <c r="J495" s="171"/>
      <c r="K495" s="171"/>
    </row>
    <row r="496" spans="5:11" x14ac:dyDescent="0.3">
      <c r="E496" s="171"/>
      <c r="F496" s="171"/>
      <c r="G496" s="169">
        <v>376</v>
      </c>
      <c r="H496" s="170" t="s">
        <v>208</v>
      </c>
      <c r="I496" s="181">
        <v>41</v>
      </c>
      <c r="J496" s="171"/>
      <c r="K496" s="171"/>
    </row>
    <row r="497" spans="5:11" x14ac:dyDescent="0.3">
      <c r="E497" s="171"/>
      <c r="F497" s="171"/>
      <c r="G497" s="169">
        <v>372</v>
      </c>
      <c r="H497" s="170" t="s">
        <v>450</v>
      </c>
      <c r="I497" s="181">
        <v>41</v>
      </c>
      <c r="J497" s="171"/>
      <c r="K497" s="171"/>
    </row>
    <row r="498" spans="5:11" x14ac:dyDescent="0.3">
      <c r="E498" s="171"/>
      <c r="F498" s="171"/>
      <c r="G498" s="169">
        <v>370</v>
      </c>
      <c r="H498" s="170" t="s">
        <v>58</v>
      </c>
      <c r="I498" s="181">
        <v>41</v>
      </c>
      <c r="J498" s="171"/>
      <c r="K498" s="171"/>
    </row>
    <row r="499" spans="5:11" x14ac:dyDescent="0.3">
      <c r="E499" s="171"/>
      <c r="F499" s="171"/>
      <c r="G499" s="169">
        <v>371</v>
      </c>
      <c r="H499" s="170" t="s">
        <v>451</v>
      </c>
      <c r="I499" s="181">
        <v>41</v>
      </c>
      <c r="J499" s="171"/>
      <c r="K499" s="171"/>
    </row>
    <row r="500" spans="5:11" x14ac:dyDescent="0.3">
      <c r="E500" s="171"/>
      <c r="F500" s="171"/>
      <c r="G500" s="169">
        <v>368</v>
      </c>
      <c r="H500" s="170" t="s">
        <v>452</v>
      </c>
      <c r="I500" s="181">
        <v>41</v>
      </c>
      <c r="J500" s="171"/>
      <c r="K500" s="171"/>
    </row>
    <row r="501" spans="5:11" x14ac:dyDescent="0.3">
      <c r="E501" s="171"/>
      <c r="F501" s="171"/>
      <c r="G501" s="169">
        <v>367</v>
      </c>
      <c r="H501" s="170" t="s">
        <v>453</v>
      </c>
      <c r="I501" s="181">
        <v>41</v>
      </c>
      <c r="J501" s="171"/>
      <c r="K501" s="171"/>
    </row>
    <row r="502" spans="5:11" x14ac:dyDescent="0.3">
      <c r="E502" s="171"/>
      <c r="F502" s="171"/>
      <c r="G502" s="169">
        <v>375</v>
      </c>
      <c r="H502" s="170" t="s">
        <v>454</v>
      </c>
      <c r="I502" s="181">
        <v>41</v>
      </c>
      <c r="J502" s="171"/>
      <c r="K502" s="171"/>
    </row>
    <row r="503" spans="5:11" x14ac:dyDescent="0.3">
      <c r="E503" s="171"/>
      <c r="F503" s="171"/>
      <c r="G503" s="169">
        <v>374</v>
      </c>
      <c r="H503" s="170" t="s">
        <v>455</v>
      </c>
      <c r="I503" s="181">
        <v>41</v>
      </c>
      <c r="J503" s="171"/>
      <c r="K503" s="171"/>
    </row>
    <row r="504" spans="5:11" x14ac:dyDescent="0.3">
      <c r="E504" s="171"/>
      <c r="F504" s="171"/>
      <c r="G504" s="169">
        <v>369</v>
      </c>
      <c r="H504" s="170" t="s">
        <v>456</v>
      </c>
      <c r="I504" s="181">
        <v>41</v>
      </c>
      <c r="J504" s="171"/>
      <c r="K504" s="171"/>
    </row>
    <row r="505" spans="5:11" x14ac:dyDescent="0.3">
      <c r="E505" s="171"/>
      <c r="F505" s="171"/>
      <c r="G505" s="169">
        <v>317</v>
      </c>
      <c r="H505" s="170" t="s">
        <v>52</v>
      </c>
      <c r="I505" s="181">
        <v>14</v>
      </c>
      <c r="J505" s="171"/>
      <c r="K505" s="171"/>
    </row>
    <row r="506" spans="5:11" x14ac:dyDescent="0.3">
      <c r="E506" s="171"/>
      <c r="F506" s="171"/>
      <c r="G506" s="169">
        <v>316</v>
      </c>
      <c r="H506" s="170" t="s">
        <v>269</v>
      </c>
      <c r="I506" s="181">
        <v>14</v>
      </c>
      <c r="J506" s="171"/>
      <c r="K506" s="171"/>
    </row>
    <row r="507" spans="5:11" x14ac:dyDescent="0.3">
      <c r="E507" s="171"/>
      <c r="F507" s="171"/>
      <c r="G507" s="169">
        <v>315</v>
      </c>
      <c r="H507" s="170" t="s">
        <v>457</v>
      </c>
      <c r="I507" s="181">
        <v>14</v>
      </c>
      <c r="J507" s="171"/>
      <c r="K507" s="171"/>
    </row>
    <row r="508" spans="5:11" x14ac:dyDescent="0.3">
      <c r="E508" s="171"/>
      <c r="F508" s="171"/>
      <c r="G508" s="169">
        <v>318</v>
      </c>
      <c r="H508" s="170" t="s">
        <v>342</v>
      </c>
      <c r="I508" s="181">
        <v>14</v>
      </c>
      <c r="J508" s="171"/>
      <c r="K508" s="171"/>
    </row>
    <row r="509" spans="5:11" x14ac:dyDescent="0.3">
      <c r="E509" s="171"/>
      <c r="F509" s="171"/>
      <c r="G509" s="169">
        <v>385</v>
      </c>
      <c r="H509" s="170" t="s">
        <v>58</v>
      </c>
      <c r="I509" s="181">
        <v>50</v>
      </c>
      <c r="J509" s="171"/>
      <c r="K509" s="171"/>
    </row>
    <row r="510" spans="5:11" x14ac:dyDescent="0.3">
      <c r="E510" s="171"/>
      <c r="F510" s="171"/>
      <c r="G510" s="169">
        <v>386</v>
      </c>
      <c r="H510" s="170" t="s">
        <v>60</v>
      </c>
      <c r="I510" s="181">
        <v>50</v>
      </c>
      <c r="J510" s="171"/>
      <c r="K510" s="171"/>
    </row>
    <row r="511" spans="5:11" x14ac:dyDescent="0.3">
      <c r="E511" s="171"/>
      <c r="F511" s="171"/>
      <c r="G511" s="169">
        <v>247</v>
      </c>
      <c r="H511" s="170" t="s">
        <v>60</v>
      </c>
      <c r="I511" s="181">
        <v>10</v>
      </c>
      <c r="J511" s="171"/>
      <c r="K511" s="171"/>
    </row>
    <row r="512" spans="5:11" x14ac:dyDescent="0.3">
      <c r="E512" s="171"/>
      <c r="F512" s="171"/>
      <c r="G512" s="169">
        <v>246</v>
      </c>
      <c r="H512" s="170" t="s">
        <v>246</v>
      </c>
      <c r="I512" s="181">
        <v>10</v>
      </c>
      <c r="J512" s="171"/>
      <c r="K512" s="171"/>
    </row>
    <row r="513" spans="5:11" x14ac:dyDescent="0.3">
      <c r="E513" s="171"/>
      <c r="F513" s="171"/>
      <c r="G513" s="169">
        <v>245</v>
      </c>
      <c r="H513" s="170" t="s">
        <v>277</v>
      </c>
      <c r="I513" s="181">
        <v>10</v>
      </c>
      <c r="J513" s="171"/>
      <c r="K513" s="171"/>
    </row>
    <row r="514" spans="5:11" x14ac:dyDescent="0.3">
      <c r="E514" s="171"/>
      <c r="F514" s="171"/>
      <c r="G514" s="169">
        <v>244</v>
      </c>
      <c r="H514" s="170" t="s">
        <v>58</v>
      </c>
      <c r="I514" s="181">
        <v>10</v>
      </c>
      <c r="J514" s="171"/>
      <c r="K514" s="171"/>
    </row>
    <row r="515" spans="5:11" x14ac:dyDescent="0.3">
      <c r="E515" s="171"/>
      <c r="F515" s="171"/>
      <c r="G515" s="169">
        <v>248</v>
      </c>
      <c r="H515" s="170" t="s">
        <v>458</v>
      </c>
      <c r="I515" s="181">
        <v>10</v>
      </c>
      <c r="J515" s="171"/>
      <c r="K515" s="171"/>
    </row>
    <row r="516" spans="5:11" x14ac:dyDescent="0.3">
      <c r="E516" s="171"/>
      <c r="F516" s="171"/>
      <c r="G516" s="169">
        <v>813</v>
      </c>
      <c r="H516" s="170" t="s">
        <v>459</v>
      </c>
      <c r="I516" s="181">
        <v>338</v>
      </c>
      <c r="J516" s="171"/>
      <c r="K516" s="171"/>
    </row>
    <row r="517" spans="5:11" x14ac:dyDescent="0.3">
      <c r="E517" s="171"/>
      <c r="F517" s="171"/>
      <c r="G517" s="169">
        <v>405</v>
      </c>
      <c r="H517" s="170" t="s">
        <v>58</v>
      </c>
      <c r="I517" s="181">
        <v>58</v>
      </c>
      <c r="J517" s="171"/>
      <c r="K517" s="171"/>
    </row>
    <row r="518" spans="5:11" x14ac:dyDescent="0.3">
      <c r="E518" s="171"/>
      <c r="F518" s="171"/>
      <c r="G518" s="169">
        <v>406</v>
      </c>
      <c r="H518" s="170" t="s">
        <v>246</v>
      </c>
      <c r="I518" s="181">
        <v>58</v>
      </c>
      <c r="J518" s="171"/>
      <c r="K518" s="171"/>
    </row>
    <row r="519" spans="5:11" x14ac:dyDescent="0.3">
      <c r="E519" s="171"/>
      <c r="F519" s="171"/>
      <c r="G519" s="169">
        <v>408</v>
      </c>
      <c r="H519" s="170" t="s">
        <v>60</v>
      </c>
      <c r="I519" s="181">
        <v>58</v>
      </c>
      <c r="J519" s="171"/>
      <c r="K519" s="171"/>
    </row>
    <row r="520" spans="5:11" x14ac:dyDescent="0.3">
      <c r="E520" s="171"/>
      <c r="F520" s="171"/>
      <c r="G520" s="169">
        <v>407</v>
      </c>
      <c r="H520" s="170" t="s">
        <v>457</v>
      </c>
      <c r="I520" s="181">
        <v>58</v>
      </c>
      <c r="J520" s="171"/>
      <c r="K520" s="171"/>
    </row>
    <row r="521" spans="5:11" x14ac:dyDescent="0.3">
      <c r="E521" s="171"/>
      <c r="F521" s="171"/>
      <c r="G521" s="169">
        <v>348</v>
      </c>
      <c r="H521" s="170" t="s">
        <v>58</v>
      </c>
      <c r="I521" s="181">
        <v>31</v>
      </c>
      <c r="J521" s="171"/>
      <c r="K521" s="171"/>
    </row>
    <row r="522" spans="5:11" x14ac:dyDescent="0.3">
      <c r="E522" s="171"/>
      <c r="F522" s="171"/>
      <c r="G522" s="169">
        <v>349</v>
      </c>
      <c r="H522" s="170" t="s">
        <v>43</v>
      </c>
      <c r="I522" s="181">
        <v>31</v>
      </c>
      <c r="J522" s="171"/>
      <c r="K522" s="171"/>
    </row>
    <row r="523" spans="5:11" x14ac:dyDescent="0.3">
      <c r="E523" s="171"/>
      <c r="F523" s="171"/>
      <c r="G523" s="169">
        <v>104</v>
      </c>
      <c r="H523" s="170" t="s">
        <v>174</v>
      </c>
      <c r="I523" s="181">
        <v>2</v>
      </c>
      <c r="J523" s="171"/>
      <c r="K523" s="171"/>
    </row>
    <row r="524" spans="5:11" x14ac:dyDescent="0.3">
      <c r="E524" s="171"/>
      <c r="F524" s="171"/>
      <c r="G524" s="169">
        <v>123</v>
      </c>
      <c r="H524" s="170" t="s">
        <v>428</v>
      </c>
      <c r="I524" s="181">
        <v>2</v>
      </c>
      <c r="J524" s="171"/>
      <c r="K524" s="171"/>
    </row>
    <row r="525" spans="5:11" x14ac:dyDescent="0.3">
      <c r="E525" s="171"/>
      <c r="F525" s="171"/>
      <c r="G525" s="169">
        <v>115</v>
      </c>
      <c r="H525" s="170" t="s">
        <v>176</v>
      </c>
      <c r="I525" s="181">
        <v>2</v>
      </c>
      <c r="J525" s="171"/>
      <c r="K525" s="171"/>
    </row>
    <row r="526" spans="5:11" x14ac:dyDescent="0.3">
      <c r="E526" s="171"/>
      <c r="F526" s="171"/>
      <c r="G526" s="169">
        <v>121</v>
      </c>
      <c r="H526" s="170" t="s">
        <v>177</v>
      </c>
      <c r="I526" s="181">
        <v>2</v>
      </c>
      <c r="J526" s="171"/>
      <c r="K526" s="171"/>
    </row>
    <row r="527" spans="5:11" x14ac:dyDescent="0.3">
      <c r="E527" s="171"/>
      <c r="F527" s="171"/>
      <c r="G527" s="169">
        <v>127</v>
      </c>
      <c r="H527" s="170" t="s">
        <v>272</v>
      </c>
      <c r="I527" s="181">
        <v>2</v>
      </c>
      <c r="J527" s="171"/>
      <c r="K527" s="171"/>
    </row>
    <row r="528" spans="5:11" x14ac:dyDescent="0.3">
      <c r="E528" s="171"/>
      <c r="F528" s="171"/>
      <c r="G528" s="169">
        <v>116</v>
      </c>
      <c r="H528" s="170" t="s">
        <v>56</v>
      </c>
      <c r="I528" s="181">
        <v>2</v>
      </c>
      <c r="J528" s="171"/>
      <c r="K528" s="171"/>
    </row>
    <row r="529" spans="5:11" x14ac:dyDescent="0.3">
      <c r="E529" s="171"/>
      <c r="F529" s="171"/>
      <c r="G529" s="169">
        <v>105</v>
      </c>
      <c r="H529" s="170" t="s">
        <v>460</v>
      </c>
      <c r="I529" s="181">
        <v>2</v>
      </c>
      <c r="J529" s="171"/>
      <c r="K529" s="171"/>
    </row>
    <row r="530" spans="5:11" x14ac:dyDescent="0.3">
      <c r="E530" s="171"/>
      <c r="F530" s="171"/>
      <c r="G530" s="169">
        <v>106</v>
      </c>
      <c r="H530" s="170" t="s">
        <v>68</v>
      </c>
      <c r="I530" s="181">
        <v>2</v>
      </c>
      <c r="J530" s="171"/>
      <c r="K530" s="171"/>
    </row>
    <row r="531" spans="5:11" x14ac:dyDescent="0.3">
      <c r="E531" s="171"/>
      <c r="F531" s="171"/>
      <c r="G531" s="169">
        <v>131</v>
      </c>
      <c r="H531" s="170" t="s">
        <v>461</v>
      </c>
      <c r="I531" s="181">
        <v>2</v>
      </c>
      <c r="J531" s="171"/>
      <c r="K531" s="171"/>
    </row>
    <row r="532" spans="5:11" x14ac:dyDescent="0.3">
      <c r="E532" s="171"/>
      <c r="F532" s="171"/>
      <c r="G532" s="169">
        <v>107</v>
      </c>
      <c r="H532" s="170" t="s">
        <v>216</v>
      </c>
      <c r="I532" s="181">
        <v>2</v>
      </c>
      <c r="J532" s="171"/>
      <c r="K532" s="171"/>
    </row>
    <row r="533" spans="5:11" x14ac:dyDescent="0.3">
      <c r="E533" s="171"/>
      <c r="F533" s="171"/>
      <c r="G533" s="169">
        <v>108</v>
      </c>
      <c r="H533" s="170" t="s">
        <v>462</v>
      </c>
      <c r="I533" s="181">
        <v>2</v>
      </c>
      <c r="J533" s="171"/>
      <c r="K533" s="171"/>
    </row>
    <row r="534" spans="5:11" x14ac:dyDescent="0.3">
      <c r="E534" s="171"/>
      <c r="F534" s="171"/>
      <c r="G534" s="169">
        <v>109</v>
      </c>
      <c r="H534" s="170" t="s">
        <v>68</v>
      </c>
      <c r="I534" s="181">
        <v>2</v>
      </c>
      <c r="J534" s="171"/>
      <c r="K534" s="171"/>
    </row>
    <row r="535" spans="5:11" x14ac:dyDescent="0.3">
      <c r="E535" s="171"/>
      <c r="F535" s="171"/>
      <c r="G535" s="169">
        <v>114</v>
      </c>
      <c r="H535" s="170" t="s">
        <v>60</v>
      </c>
      <c r="I535" s="181">
        <v>2</v>
      </c>
      <c r="J535" s="171"/>
      <c r="K535" s="171"/>
    </row>
    <row r="536" spans="5:11" x14ac:dyDescent="0.3">
      <c r="E536" s="171"/>
      <c r="F536" s="171"/>
      <c r="G536" s="169">
        <v>117</v>
      </c>
      <c r="H536" s="170" t="s">
        <v>448</v>
      </c>
      <c r="I536" s="181">
        <v>2</v>
      </c>
      <c r="J536" s="171"/>
      <c r="K536" s="171"/>
    </row>
    <row r="537" spans="5:11" x14ac:dyDescent="0.3">
      <c r="E537" s="171"/>
      <c r="F537" s="171"/>
      <c r="G537" s="169">
        <v>119</v>
      </c>
      <c r="H537" s="170" t="s">
        <v>62</v>
      </c>
      <c r="I537" s="181">
        <v>2</v>
      </c>
      <c r="J537" s="171"/>
      <c r="K537" s="171"/>
    </row>
    <row r="538" spans="5:11" x14ac:dyDescent="0.3">
      <c r="E538" s="171"/>
      <c r="F538" s="171"/>
      <c r="G538" s="169">
        <v>124</v>
      </c>
      <c r="H538" s="170" t="s">
        <v>225</v>
      </c>
      <c r="I538" s="181">
        <v>2</v>
      </c>
      <c r="J538" s="171"/>
      <c r="K538" s="171"/>
    </row>
    <row r="539" spans="5:11" x14ac:dyDescent="0.3">
      <c r="E539" s="171"/>
      <c r="F539" s="171"/>
      <c r="G539" s="169">
        <v>125</v>
      </c>
      <c r="H539" s="170" t="s">
        <v>463</v>
      </c>
      <c r="I539" s="181">
        <v>2</v>
      </c>
      <c r="J539" s="171"/>
      <c r="K539" s="171"/>
    </row>
    <row r="540" spans="5:11" x14ac:dyDescent="0.3">
      <c r="E540" s="171"/>
      <c r="F540" s="171"/>
      <c r="G540" s="169">
        <v>128</v>
      </c>
      <c r="H540" s="170" t="s">
        <v>464</v>
      </c>
      <c r="I540" s="181">
        <v>2</v>
      </c>
      <c r="J540" s="171"/>
      <c r="K540" s="171"/>
    </row>
    <row r="541" spans="5:11" x14ac:dyDescent="0.3">
      <c r="E541" s="171"/>
      <c r="F541" s="171"/>
      <c r="G541" s="169">
        <v>129</v>
      </c>
      <c r="H541" s="170" t="s">
        <v>132</v>
      </c>
      <c r="I541" s="181">
        <v>2</v>
      </c>
      <c r="J541" s="171"/>
      <c r="K541" s="171"/>
    </row>
    <row r="542" spans="5:11" x14ac:dyDescent="0.3">
      <c r="E542" s="171"/>
      <c r="F542" s="171"/>
      <c r="G542" s="169">
        <v>130</v>
      </c>
      <c r="H542" s="170" t="s">
        <v>465</v>
      </c>
      <c r="I542" s="181">
        <v>2</v>
      </c>
      <c r="J542" s="171"/>
      <c r="K542" s="171"/>
    </row>
    <row r="543" spans="5:11" x14ac:dyDescent="0.3">
      <c r="E543" s="171"/>
      <c r="F543" s="171"/>
      <c r="G543" s="169">
        <v>132</v>
      </c>
      <c r="H543" s="170" t="s">
        <v>217</v>
      </c>
      <c r="I543" s="181">
        <v>2</v>
      </c>
      <c r="J543" s="171"/>
      <c r="K543" s="171"/>
    </row>
    <row r="544" spans="5:11" x14ac:dyDescent="0.3">
      <c r="E544" s="171"/>
      <c r="F544" s="171"/>
      <c r="G544" s="169">
        <v>133</v>
      </c>
      <c r="H544" s="170" t="s">
        <v>215</v>
      </c>
      <c r="I544" s="181">
        <v>2</v>
      </c>
      <c r="J544" s="171"/>
      <c r="K544" s="171"/>
    </row>
    <row r="545" spans="5:11" x14ac:dyDescent="0.3">
      <c r="E545" s="171"/>
      <c r="F545" s="171"/>
      <c r="G545" s="169">
        <v>134</v>
      </c>
      <c r="H545" s="170" t="s">
        <v>58</v>
      </c>
      <c r="I545" s="181">
        <v>2</v>
      </c>
      <c r="J545" s="171"/>
      <c r="K545" s="171"/>
    </row>
    <row r="546" spans="5:11" x14ac:dyDescent="0.3">
      <c r="E546" s="171"/>
      <c r="F546" s="171"/>
      <c r="G546" s="169">
        <v>135</v>
      </c>
      <c r="H546" s="170" t="s">
        <v>466</v>
      </c>
      <c r="I546" s="181">
        <v>2</v>
      </c>
      <c r="J546" s="171"/>
      <c r="K546" s="171"/>
    </row>
    <row r="547" spans="5:11" x14ac:dyDescent="0.3">
      <c r="E547" s="171"/>
      <c r="F547" s="171"/>
      <c r="G547" s="169">
        <v>136</v>
      </c>
      <c r="H547" s="170" t="s">
        <v>260</v>
      </c>
      <c r="I547" s="181">
        <v>2</v>
      </c>
      <c r="J547" s="171"/>
      <c r="K547" s="171"/>
    </row>
    <row r="548" spans="5:11" x14ac:dyDescent="0.3">
      <c r="E548" s="171"/>
      <c r="F548" s="171"/>
      <c r="G548" s="169">
        <v>110</v>
      </c>
      <c r="H548" s="170" t="s">
        <v>269</v>
      </c>
      <c r="I548" s="181">
        <v>2</v>
      </c>
      <c r="J548" s="171"/>
      <c r="K548" s="171"/>
    </row>
    <row r="549" spans="5:11" x14ac:dyDescent="0.3">
      <c r="E549" s="171"/>
      <c r="F549" s="171"/>
      <c r="G549" s="169">
        <v>111</v>
      </c>
      <c r="H549" s="170" t="s">
        <v>234</v>
      </c>
      <c r="I549" s="181">
        <v>2</v>
      </c>
      <c r="J549" s="171"/>
      <c r="K549" s="171"/>
    </row>
    <row r="550" spans="5:11" x14ac:dyDescent="0.3">
      <c r="E550" s="171"/>
      <c r="F550" s="171"/>
      <c r="G550" s="169">
        <v>112</v>
      </c>
      <c r="H550" s="170" t="s">
        <v>238</v>
      </c>
      <c r="I550" s="181">
        <v>2</v>
      </c>
      <c r="J550" s="171"/>
      <c r="K550" s="171"/>
    </row>
    <row r="551" spans="5:11" x14ac:dyDescent="0.3">
      <c r="E551" s="171"/>
      <c r="F551" s="171"/>
      <c r="G551" s="169">
        <v>113</v>
      </c>
      <c r="H551" s="170" t="s">
        <v>108</v>
      </c>
      <c r="I551" s="181">
        <v>2</v>
      </c>
      <c r="J551" s="171"/>
      <c r="K551" s="171"/>
    </row>
    <row r="552" spans="5:11" x14ac:dyDescent="0.3">
      <c r="E552" s="171"/>
      <c r="F552" s="171"/>
      <c r="G552" s="169">
        <v>126</v>
      </c>
      <c r="H552" s="170" t="s">
        <v>467</v>
      </c>
      <c r="I552" s="181">
        <v>2</v>
      </c>
      <c r="J552" s="171"/>
      <c r="K552" s="171"/>
    </row>
    <row r="553" spans="5:11" x14ac:dyDescent="0.3">
      <c r="E553" s="171"/>
      <c r="F553" s="171"/>
      <c r="G553" s="169">
        <v>103</v>
      </c>
      <c r="H553" s="170" t="s">
        <v>54</v>
      </c>
      <c r="I553" s="181">
        <v>2</v>
      </c>
      <c r="J553" s="171"/>
      <c r="K553" s="171"/>
    </row>
    <row r="554" spans="5:11" x14ac:dyDescent="0.3">
      <c r="E554" s="171"/>
      <c r="F554" s="171"/>
      <c r="G554" s="169">
        <v>137</v>
      </c>
      <c r="H554" s="170" t="s">
        <v>280</v>
      </c>
      <c r="I554" s="181">
        <v>2</v>
      </c>
      <c r="J554" s="171"/>
      <c r="K554" s="171"/>
    </row>
    <row r="555" spans="5:11" x14ac:dyDescent="0.3">
      <c r="E555" s="171"/>
      <c r="F555" s="171"/>
      <c r="G555" s="169">
        <v>118</v>
      </c>
      <c r="H555" s="170" t="s">
        <v>171</v>
      </c>
      <c r="I555" s="181">
        <v>2</v>
      </c>
      <c r="J555" s="171"/>
      <c r="K555" s="171"/>
    </row>
    <row r="556" spans="5:11" x14ac:dyDescent="0.3">
      <c r="E556" s="171"/>
      <c r="F556" s="171"/>
      <c r="G556" s="169">
        <v>102</v>
      </c>
      <c r="H556" s="170" t="s">
        <v>166</v>
      </c>
      <c r="I556" s="181">
        <v>2</v>
      </c>
      <c r="J556" s="171"/>
      <c r="K556" s="171"/>
    </row>
    <row r="557" spans="5:11" x14ac:dyDescent="0.3">
      <c r="E557" s="171"/>
      <c r="F557" s="171"/>
      <c r="G557" s="169">
        <v>122</v>
      </c>
      <c r="H557" s="170" t="s">
        <v>468</v>
      </c>
      <c r="I557" s="181">
        <v>2</v>
      </c>
      <c r="J557" s="171"/>
      <c r="K557" s="171"/>
    </row>
    <row r="558" spans="5:11" x14ac:dyDescent="0.3">
      <c r="E558" s="171"/>
      <c r="F558" s="171"/>
      <c r="G558" s="169">
        <v>101</v>
      </c>
      <c r="H558" s="170" t="s">
        <v>52</v>
      </c>
      <c r="I558" s="181">
        <v>2</v>
      </c>
      <c r="J558" s="171"/>
      <c r="K558" s="171"/>
    </row>
    <row r="559" spans="5:11" x14ac:dyDescent="0.3">
      <c r="E559" s="171"/>
      <c r="F559" s="171"/>
      <c r="G559" s="169">
        <v>120</v>
      </c>
      <c r="H559" s="170" t="s">
        <v>160</v>
      </c>
      <c r="I559" s="181">
        <v>2</v>
      </c>
      <c r="J559" s="171"/>
      <c r="K559" s="171"/>
    </row>
    <row r="560" spans="5:11" x14ac:dyDescent="0.3">
      <c r="E560" s="171"/>
      <c r="F560" s="171"/>
      <c r="G560" s="169">
        <v>343</v>
      </c>
      <c r="H560" s="170" t="s">
        <v>52</v>
      </c>
      <c r="I560" s="181">
        <v>26</v>
      </c>
      <c r="J560" s="171"/>
      <c r="K560" s="171"/>
    </row>
    <row r="561" spans="5:11" x14ac:dyDescent="0.3">
      <c r="E561" s="171"/>
      <c r="F561" s="171"/>
      <c r="G561" s="169">
        <v>344</v>
      </c>
      <c r="H561" s="170" t="s">
        <v>269</v>
      </c>
      <c r="I561" s="181">
        <v>26</v>
      </c>
      <c r="J561" s="171"/>
      <c r="K561" s="171"/>
    </row>
    <row r="562" spans="5:11" x14ac:dyDescent="0.3">
      <c r="E562" s="171"/>
      <c r="F562" s="171"/>
      <c r="G562" s="169">
        <v>341</v>
      </c>
      <c r="H562" s="170" t="s">
        <v>58</v>
      </c>
      <c r="I562" s="181">
        <v>26</v>
      </c>
      <c r="J562" s="171"/>
      <c r="K562" s="171"/>
    </row>
    <row r="563" spans="5:11" x14ac:dyDescent="0.3">
      <c r="E563" s="171"/>
      <c r="F563" s="171"/>
      <c r="G563" s="169">
        <v>342</v>
      </c>
      <c r="H563" s="170" t="s">
        <v>43</v>
      </c>
      <c r="I563" s="181">
        <v>26</v>
      </c>
      <c r="J563" s="171"/>
      <c r="K563" s="171"/>
    </row>
    <row r="564" spans="5:11" x14ac:dyDescent="0.3">
      <c r="E564" s="171"/>
      <c r="F564" s="171"/>
      <c r="G564" s="169">
        <v>394</v>
      </c>
      <c r="H564" s="170" t="s">
        <v>58</v>
      </c>
      <c r="I564" s="181">
        <v>54</v>
      </c>
      <c r="J564" s="171"/>
      <c r="K564" s="171"/>
    </row>
    <row r="565" spans="5:11" x14ac:dyDescent="0.3">
      <c r="E565" s="171"/>
      <c r="F565" s="160"/>
      <c r="G565" s="173">
        <v>395</v>
      </c>
      <c r="H565" s="173" t="s">
        <v>54</v>
      </c>
      <c r="I565" s="173">
        <v>54</v>
      </c>
      <c r="J565" s="159"/>
      <c r="K565" s="171"/>
    </row>
  </sheetData>
  <sheetProtection password="94AB" sheet="1" objects="1" scenarios="1" selectLockedCells="1"/>
  <pageMargins left="0.7" right="0.7" top="0.75" bottom="0.75" header="0.51180555555555551" footer="0.51180555555555551"/>
  <pageSetup firstPageNumber="0" orientation="portrait"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N35"/>
  <sheetViews>
    <sheetView workbookViewId="0">
      <selection activeCell="E2" sqref="E2"/>
    </sheetView>
  </sheetViews>
  <sheetFormatPr defaultColWidth="9.140625" defaultRowHeight="16.5" x14ac:dyDescent="0.3"/>
  <cols>
    <col min="1" max="1" width="31.42578125" style="36" customWidth="1"/>
    <col min="2" max="2" width="54.5703125" style="34" customWidth="1"/>
    <col min="3" max="3" width="15" style="34" customWidth="1"/>
    <col min="4" max="4" width="10.5703125" style="34" customWidth="1"/>
    <col min="5" max="5" width="54" style="34" customWidth="1"/>
    <col min="6" max="6" width="72" style="34" customWidth="1"/>
    <col min="7" max="7" width="34.5703125" style="34" customWidth="1"/>
    <col min="8" max="8" width="48.5703125" style="34" customWidth="1"/>
    <col min="9" max="9" width="21.140625" style="34" customWidth="1"/>
    <col min="10" max="10" width="35.140625" style="34" customWidth="1"/>
    <col min="11" max="11" width="7.42578125" style="34" customWidth="1"/>
    <col min="12" max="12" width="8.5703125" style="34" customWidth="1"/>
    <col min="13" max="13" width="58.42578125" style="34" customWidth="1"/>
    <col min="14" max="14" width="44.85546875" style="34" customWidth="1"/>
    <col min="15" max="16384" width="9.140625" style="34"/>
  </cols>
  <sheetData>
    <row r="1" spans="1:14" x14ac:dyDescent="0.3">
      <c r="A1" s="37" t="s">
        <v>469</v>
      </c>
      <c r="B1" s="38" t="s">
        <v>470</v>
      </c>
      <c r="C1" s="39" t="s">
        <v>471</v>
      </c>
      <c r="D1" s="38" t="s">
        <v>472</v>
      </c>
      <c r="E1" s="38" t="s">
        <v>473</v>
      </c>
      <c r="F1" s="38" t="s">
        <v>474</v>
      </c>
      <c r="G1" s="38" t="s">
        <v>475</v>
      </c>
      <c r="H1" s="38" t="s">
        <v>474</v>
      </c>
      <c r="I1" s="38" t="s">
        <v>476</v>
      </c>
      <c r="J1" s="38" t="s">
        <v>474</v>
      </c>
      <c r="K1" s="40"/>
      <c r="L1" s="40"/>
      <c r="M1" s="40" t="s">
        <v>477</v>
      </c>
      <c r="N1" s="40"/>
    </row>
    <row r="2" spans="1:14" ht="15.75" customHeight="1" x14ac:dyDescent="0.3">
      <c r="A2" s="186" t="s">
        <v>478</v>
      </c>
      <c r="B2" s="187" t="s">
        <v>479</v>
      </c>
      <c r="C2" s="188">
        <v>15</v>
      </c>
      <c r="D2" s="188" t="s">
        <v>66</v>
      </c>
      <c r="E2" s="188" t="s">
        <v>480</v>
      </c>
      <c r="F2" s="188" t="str">
        <f>CONCATENATE(B2," is Mandatory field.")</f>
        <v>Personal Identification Number is Mandatory field.</v>
      </c>
      <c r="G2" s="188" t="s">
        <v>481</v>
      </c>
      <c r="H2" s="189" t="s">
        <v>482</v>
      </c>
      <c r="I2" s="188" t="s">
        <v>483</v>
      </c>
      <c r="J2" s="188" t="str">
        <f>CONCATENATE("Please Enter Data upto ",C2," Length only.")</f>
        <v>Please Enter Data upto 15 Length only.</v>
      </c>
      <c r="K2" s="175"/>
      <c r="L2" s="175"/>
      <c r="M2" s="158" t="s">
        <v>484</v>
      </c>
    </row>
    <row r="3" spans="1:14" x14ac:dyDescent="0.3">
      <c r="A3" s="190" t="s">
        <v>478</v>
      </c>
      <c r="B3" s="42" t="s">
        <v>485</v>
      </c>
      <c r="C3" s="43">
        <v>15</v>
      </c>
      <c r="D3" s="43" t="s">
        <v>66</v>
      </c>
      <c r="E3" s="43" t="s">
        <v>486</v>
      </c>
      <c r="F3" s="43" t="str">
        <f>CONCATENATE(B3," is Mandatory field.")</f>
        <v>Type of Return is Mandatory field.</v>
      </c>
      <c r="G3" s="43" t="s">
        <v>487</v>
      </c>
      <c r="H3" s="43" t="str">
        <f>CONCATENATE("Please Enter ",B3," in proper format.")</f>
        <v>Please Enter Type of Return in proper format.</v>
      </c>
      <c r="I3" s="43" t="s">
        <v>488</v>
      </c>
      <c r="J3" s="43" t="str">
        <f t="shared" ref="J3:J25" si="0">CONCATENATE("Please Enter Data upto ",C3," Length only.")</f>
        <v>Please Enter Data upto 15 Length only.</v>
      </c>
      <c r="K3" s="171"/>
      <c r="L3" s="171"/>
      <c r="M3" s="160" t="s">
        <v>484</v>
      </c>
    </row>
    <row r="4" spans="1:14" x14ac:dyDescent="0.3">
      <c r="A4" s="190" t="s">
        <v>478</v>
      </c>
      <c r="B4" s="42" t="s">
        <v>180</v>
      </c>
      <c r="C4" s="43"/>
      <c r="D4" s="43" t="s">
        <v>66</v>
      </c>
      <c r="E4" s="43" t="s">
        <v>489</v>
      </c>
      <c r="F4" s="43" t="str">
        <f>CONCATENATE(B4," is Mandatory field.")</f>
        <v>Entity Type is Mandatory field.</v>
      </c>
      <c r="G4" s="43"/>
      <c r="H4" s="43"/>
      <c r="I4" s="43"/>
      <c r="J4" s="43"/>
      <c r="K4" s="171"/>
      <c r="L4" s="171"/>
      <c r="M4" s="160" t="s">
        <v>484</v>
      </c>
    </row>
    <row r="5" spans="1:14" x14ac:dyDescent="0.3">
      <c r="A5" s="190" t="s">
        <v>478</v>
      </c>
      <c r="B5" s="42" t="s">
        <v>490</v>
      </c>
      <c r="C5" s="43"/>
      <c r="D5" s="43" t="s">
        <v>66</v>
      </c>
      <c r="E5" s="43" t="s">
        <v>491</v>
      </c>
      <c r="F5" s="43" t="str">
        <f>CONCATENATE(B5," is Mandatory field.")</f>
        <v>Return Period From is Mandatory field.</v>
      </c>
      <c r="G5" s="43"/>
      <c r="H5" s="43"/>
      <c r="I5" s="43"/>
      <c r="J5" s="43"/>
      <c r="K5" s="171"/>
      <c r="L5" s="171"/>
      <c r="M5" s="160" t="s">
        <v>484</v>
      </c>
    </row>
    <row r="6" spans="1:14" x14ac:dyDescent="0.3">
      <c r="A6" s="191" t="s">
        <v>478</v>
      </c>
      <c r="B6" s="192" t="s">
        <v>492</v>
      </c>
      <c r="C6" s="193"/>
      <c r="D6" s="193" t="s">
        <v>66</v>
      </c>
      <c r="E6" s="193" t="s">
        <v>493</v>
      </c>
      <c r="F6" s="193" t="str">
        <f>CONCATENATE(B6," is Mandatory field.")</f>
        <v>Return Period To is Mandatory field.</v>
      </c>
      <c r="G6" s="193"/>
      <c r="H6" s="193"/>
      <c r="I6" s="193"/>
      <c r="J6" s="193"/>
      <c r="K6" s="172"/>
      <c r="L6" s="172"/>
      <c r="M6" s="162" t="s">
        <v>484</v>
      </c>
    </row>
    <row r="7" spans="1:14" x14ac:dyDescent="0.3">
      <c r="A7" s="186" t="s">
        <v>1146</v>
      </c>
      <c r="B7" s="194" t="s">
        <v>494</v>
      </c>
      <c r="C7" s="188">
        <v>15</v>
      </c>
      <c r="D7" s="188" t="s">
        <v>63</v>
      </c>
      <c r="E7" s="188" t="s">
        <v>495</v>
      </c>
      <c r="F7" s="188" t="str">
        <f t="shared" ref="F7:F31" si="1">CONCATENATE(B7," is Mandatory field.")</f>
        <v>Total Sales is Mandatory field.</v>
      </c>
      <c r="G7" s="188" t="s">
        <v>496</v>
      </c>
      <c r="H7" s="188" t="s">
        <v>497</v>
      </c>
      <c r="I7" s="188" t="s">
        <v>498</v>
      </c>
      <c r="J7" s="188" t="str">
        <f t="shared" si="0"/>
        <v>Please Enter Data upto 15 Length only.</v>
      </c>
      <c r="K7" s="175"/>
      <c r="L7" s="175"/>
      <c r="M7" s="158" t="s">
        <v>1119</v>
      </c>
    </row>
    <row r="8" spans="1:14" x14ac:dyDescent="0.3">
      <c r="A8" s="190" t="s">
        <v>1146</v>
      </c>
      <c r="B8" s="45" t="s">
        <v>499</v>
      </c>
      <c r="C8" s="43">
        <v>15</v>
      </c>
      <c r="D8" s="43" t="s">
        <v>63</v>
      </c>
      <c r="E8" s="43" t="s">
        <v>500</v>
      </c>
      <c r="F8" s="43" t="str">
        <f t="shared" si="1"/>
        <v>Total  Output VAT is Mandatory field.</v>
      </c>
      <c r="G8" s="43" t="s">
        <v>501</v>
      </c>
      <c r="H8" s="43" t="s">
        <v>497</v>
      </c>
      <c r="I8" s="43" t="s">
        <v>502</v>
      </c>
      <c r="J8" s="43" t="str">
        <f t="shared" si="0"/>
        <v>Please Enter Data upto 15 Length only.</v>
      </c>
      <c r="K8" s="171"/>
      <c r="L8" s="171"/>
      <c r="M8" s="160" t="s">
        <v>1119</v>
      </c>
    </row>
    <row r="9" spans="1:14" x14ac:dyDescent="0.3">
      <c r="A9" s="190" t="s">
        <v>1146</v>
      </c>
      <c r="B9" s="44" t="s">
        <v>503</v>
      </c>
      <c r="C9" s="43">
        <v>15</v>
      </c>
      <c r="D9" s="43" t="s">
        <v>63</v>
      </c>
      <c r="E9" s="43" t="s">
        <v>504</v>
      </c>
      <c r="F9" s="43" t="str">
        <f t="shared" si="1"/>
        <v>Total Purchases is Mandatory field.</v>
      </c>
      <c r="G9" s="43" t="s">
        <v>505</v>
      </c>
      <c r="H9" s="43" t="s">
        <v>497</v>
      </c>
      <c r="I9" s="43" t="s">
        <v>506</v>
      </c>
      <c r="J9" s="43" t="str">
        <f t="shared" si="0"/>
        <v>Please Enter Data upto 15 Length only.</v>
      </c>
      <c r="K9" s="171"/>
      <c r="L9" s="171"/>
      <c r="M9" s="160" t="s">
        <v>1120</v>
      </c>
    </row>
    <row r="10" spans="1:14" x14ac:dyDescent="0.3">
      <c r="A10" s="191" t="s">
        <v>1146</v>
      </c>
      <c r="B10" s="195" t="s">
        <v>507</v>
      </c>
      <c r="C10" s="193">
        <v>15</v>
      </c>
      <c r="D10" s="193" t="s">
        <v>63</v>
      </c>
      <c r="E10" s="193" t="s">
        <v>508</v>
      </c>
      <c r="F10" s="193" t="str">
        <f t="shared" si="1"/>
        <v>Total Input VAT is Mandatory field.</v>
      </c>
      <c r="G10" s="193" t="s">
        <v>509</v>
      </c>
      <c r="H10" s="193" t="s">
        <v>497</v>
      </c>
      <c r="I10" s="193" t="s">
        <v>510</v>
      </c>
      <c r="J10" s="193" t="str">
        <f t="shared" si="0"/>
        <v>Please Enter Data upto 15 Length only.</v>
      </c>
      <c r="K10" s="172"/>
      <c r="L10" s="172"/>
      <c r="M10" s="162" t="s">
        <v>1120</v>
      </c>
    </row>
    <row r="11" spans="1:14" x14ac:dyDescent="0.3">
      <c r="A11" s="186" t="s">
        <v>1147</v>
      </c>
      <c r="B11" s="194" t="s">
        <v>511</v>
      </c>
      <c r="C11" s="188">
        <v>15</v>
      </c>
      <c r="D11" s="188" t="s">
        <v>63</v>
      </c>
      <c r="E11" s="188" t="s">
        <v>500</v>
      </c>
      <c r="F11" s="188" t="str">
        <f t="shared" si="1"/>
        <v>Output VAT is Mandatory field.</v>
      </c>
      <c r="G11" s="188" t="s">
        <v>501</v>
      </c>
      <c r="H11" s="188" t="s">
        <v>497</v>
      </c>
      <c r="I11" s="188" t="s">
        <v>502</v>
      </c>
      <c r="J11" s="188" t="str">
        <f t="shared" si="0"/>
        <v>Please Enter Data upto 15 Length only.</v>
      </c>
      <c r="K11" s="175"/>
      <c r="L11" s="175"/>
      <c r="M11" s="162" t="s">
        <v>1142</v>
      </c>
    </row>
    <row r="12" spans="1:14" x14ac:dyDescent="0.3">
      <c r="A12" s="190" t="s">
        <v>1147</v>
      </c>
      <c r="B12" s="44" t="s">
        <v>512</v>
      </c>
      <c r="C12" s="43">
        <v>15</v>
      </c>
      <c r="D12" s="43" t="s">
        <v>63</v>
      </c>
      <c r="E12" s="43" t="s">
        <v>508</v>
      </c>
      <c r="F12" s="43" t="str">
        <f>CONCATENATE(B12," is Mandatory field.")</f>
        <v>Input VAT is Mandatory field.</v>
      </c>
      <c r="G12" s="43" t="s">
        <v>509</v>
      </c>
      <c r="H12" s="43" t="s">
        <v>497</v>
      </c>
      <c r="I12" s="43" t="s">
        <v>510</v>
      </c>
      <c r="J12" s="43" t="str">
        <f>CONCATENATE("Please Enter Data upto ",C12," Length only.")</f>
        <v>Please Enter Data upto 15 Length only.</v>
      </c>
      <c r="K12" s="171"/>
      <c r="L12" s="171"/>
      <c r="M12" s="160" t="s">
        <v>1142</v>
      </c>
    </row>
    <row r="13" spans="1:14" ht="48" x14ac:dyDescent="0.3">
      <c r="A13" s="190" t="s">
        <v>1147</v>
      </c>
      <c r="B13" s="44" t="s">
        <v>513</v>
      </c>
      <c r="C13" s="43">
        <v>15</v>
      </c>
      <c r="D13" s="43" t="s">
        <v>63</v>
      </c>
      <c r="E13" s="43" t="s">
        <v>514</v>
      </c>
      <c r="F13" s="41" t="str">
        <f>CONCATENATE(B13," is Mandatory field.")</f>
        <v>VAT Claimable on Services Imported into Kenya (Total of "Amount of VAT Claimable" from Schedule 10) is Mandatory field.</v>
      </c>
      <c r="G13" s="43" t="s">
        <v>515</v>
      </c>
      <c r="H13" s="43" t="s">
        <v>497</v>
      </c>
      <c r="I13" s="43" t="s">
        <v>516</v>
      </c>
      <c r="J13" s="43" t="str">
        <f>CONCATENATE("Please Enter Data upto ",C13," Length only.")</f>
        <v>Please Enter Data upto 15 Length only.</v>
      </c>
      <c r="K13" s="171"/>
      <c r="L13" s="171"/>
      <c r="M13" s="162" t="s">
        <v>1142</v>
      </c>
    </row>
    <row r="14" spans="1:14" x14ac:dyDescent="0.3">
      <c r="A14" s="190" t="s">
        <v>1147</v>
      </c>
      <c r="B14" s="44" t="s">
        <v>517</v>
      </c>
      <c r="C14" s="43">
        <v>15</v>
      </c>
      <c r="D14" s="43" t="s">
        <v>63</v>
      </c>
      <c r="E14" s="43" t="s">
        <v>518</v>
      </c>
      <c r="F14" s="43" t="str">
        <f t="shared" si="1"/>
        <v>Input VAT attributable to Only Exempt Supplies is Mandatory field.</v>
      </c>
      <c r="G14" s="43" t="s">
        <v>519</v>
      </c>
      <c r="H14" s="43" t="s">
        <v>497</v>
      </c>
      <c r="I14" s="43" t="s">
        <v>520</v>
      </c>
      <c r="J14" s="43" t="str">
        <f t="shared" si="0"/>
        <v>Please Enter Data upto 15 Length only.</v>
      </c>
      <c r="K14" s="171"/>
      <c r="L14" s="171"/>
      <c r="M14" s="160" t="s">
        <v>1142</v>
      </c>
    </row>
    <row r="15" spans="1:14" ht="32.25" x14ac:dyDescent="0.3">
      <c r="A15" s="190" t="s">
        <v>1147</v>
      </c>
      <c r="B15" s="44" t="s">
        <v>521</v>
      </c>
      <c r="C15" s="43">
        <v>15</v>
      </c>
      <c r="D15" s="43" t="s">
        <v>63</v>
      </c>
      <c r="E15" s="43" t="s">
        <v>522</v>
      </c>
      <c r="F15" s="43" t="str">
        <f t="shared" si="1"/>
        <v>Input VAT attributable to Taxable and Exempt Supplies is Mandatory field.</v>
      </c>
      <c r="G15" s="43" t="s">
        <v>523</v>
      </c>
      <c r="H15" s="43" t="s">
        <v>497</v>
      </c>
      <c r="I15" s="43" t="s">
        <v>524</v>
      </c>
      <c r="J15" s="43" t="str">
        <f>CONCATENATE("Please Enter Data upto ",C15," Length only.")</f>
        <v>Please Enter Data upto 15 Length only.</v>
      </c>
      <c r="K15" s="171"/>
      <c r="L15" s="171"/>
      <c r="M15" s="162" t="s">
        <v>1142</v>
      </c>
    </row>
    <row r="16" spans="1:14" x14ac:dyDescent="0.3">
      <c r="A16" s="190" t="s">
        <v>1147</v>
      </c>
      <c r="B16" s="44" t="s">
        <v>525</v>
      </c>
      <c r="C16" s="43">
        <v>15</v>
      </c>
      <c r="D16" s="43" t="s">
        <v>63</v>
      </c>
      <c r="E16" s="43" t="s">
        <v>526</v>
      </c>
      <c r="F16" s="43" t="str">
        <f>CONCATENATE(B16," is Mandatory field.")</f>
        <v>Less : Non - Deductible Input VAT is Mandatory field.</v>
      </c>
      <c r="G16" s="43" t="s">
        <v>527</v>
      </c>
      <c r="H16" s="43" t="s">
        <v>497</v>
      </c>
      <c r="I16" s="43" t="s">
        <v>528</v>
      </c>
      <c r="J16" s="43" t="str">
        <f t="shared" si="0"/>
        <v>Please Enter Data upto 15 Length only.</v>
      </c>
      <c r="K16" s="171"/>
      <c r="L16" s="171"/>
      <c r="M16" s="160" t="s">
        <v>1142</v>
      </c>
    </row>
    <row r="17" spans="1:13" x14ac:dyDescent="0.3">
      <c r="A17" s="190" t="s">
        <v>1147</v>
      </c>
      <c r="B17" s="44" t="s">
        <v>529</v>
      </c>
      <c r="C17" s="43">
        <v>15</v>
      </c>
      <c r="D17" s="43" t="s">
        <v>63</v>
      </c>
      <c r="E17" s="43" t="s">
        <v>530</v>
      </c>
      <c r="F17" s="43" t="str">
        <f t="shared" si="1"/>
        <v>Deductible Input VAT is Mandatory field.</v>
      </c>
      <c r="G17" s="43" t="s">
        <v>531</v>
      </c>
      <c r="H17" s="43" t="s">
        <v>497</v>
      </c>
      <c r="I17" s="43" t="s">
        <v>532</v>
      </c>
      <c r="J17" s="43" t="str">
        <f t="shared" si="0"/>
        <v>Please Enter Data upto 15 Length only.</v>
      </c>
      <c r="K17" s="171"/>
      <c r="L17" s="171"/>
      <c r="M17" s="162" t="s">
        <v>1142</v>
      </c>
    </row>
    <row r="18" spans="1:13" x14ac:dyDescent="0.3">
      <c r="A18" s="190" t="s">
        <v>1147</v>
      </c>
      <c r="B18" s="44" t="s">
        <v>533</v>
      </c>
      <c r="C18" s="43">
        <v>15</v>
      </c>
      <c r="D18" s="43" t="s">
        <v>63</v>
      </c>
      <c r="E18" s="43" t="s">
        <v>534</v>
      </c>
      <c r="F18" s="43" t="str">
        <f t="shared" si="1"/>
        <v>VAT Payable / Credit Due for the period is Mandatory field.</v>
      </c>
      <c r="G18" s="43" t="s">
        <v>535</v>
      </c>
      <c r="H18" s="43" t="s">
        <v>497</v>
      </c>
      <c r="I18" s="43" t="s">
        <v>536</v>
      </c>
      <c r="J18" s="43" t="str">
        <f t="shared" si="0"/>
        <v>Please Enter Data upto 15 Length only.</v>
      </c>
      <c r="K18" s="171"/>
      <c r="L18" s="171"/>
      <c r="M18" s="160" t="s">
        <v>1142</v>
      </c>
    </row>
    <row r="19" spans="1:13" x14ac:dyDescent="0.3">
      <c r="A19" s="190" t="s">
        <v>1147</v>
      </c>
      <c r="B19" s="44" t="s">
        <v>537</v>
      </c>
      <c r="C19" s="43">
        <v>15</v>
      </c>
      <c r="D19" s="43" t="s">
        <v>63</v>
      </c>
      <c r="E19" s="43" t="s">
        <v>538</v>
      </c>
      <c r="F19" s="43" t="str">
        <f t="shared" si="1"/>
        <v>Credit Brought Forward from previous month is Mandatory field.</v>
      </c>
      <c r="G19" s="43" t="s">
        <v>539</v>
      </c>
      <c r="H19" s="43" t="s">
        <v>497</v>
      </c>
      <c r="I19" s="43" t="s">
        <v>540</v>
      </c>
      <c r="J19" s="43" t="str">
        <f t="shared" si="0"/>
        <v>Please Enter Data upto 15 Length only.</v>
      </c>
      <c r="K19" s="171"/>
      <c r="L19" s="171"/>
      <c r="M19" s="162" t="s">
        <v>1142</v>
      </c>
    </row>
    <row r="20" spans="1:13" x14ac:dyDescent="0.3">
      <c r="A20" s="190" t="s">
        <v>1147</v>
      </c>
      <c r="B20" s="44" t="s">
        <v>541</v>
      </c>
      <c r="C20" s="43">
        <v>15</v>
      </c>
      <c r="D20" s="43" t="s">
        <v>63</v>
      </c>
      <c r="E20" s="43" t="s">
        <v>542</v>
      </c>
      <c r="F20" s="43" t="str">
        <f t="shared" si="1"/>
        <v>Add : Refund Claim Lodged is Mandatory field.</v>
      </c>
      <c r="G20" s="43" t="s">
        <v>543</v>
      </c>
      <c r="H20" s="43" t="s">
        <v>497</v>
      </c>
      <c r="I20" s="43" t="s">
        <v>544</v>
      </c>
      <c r="J20" s="43" t="str">
        <f t="shared" si="0"/>
        <v>Please Enter Data upto 15 Length only.</v>
      </c>
      <c r="K20" s="171"/>
      <c r="L20" s="171"/>
      <c r="M20" s="160" t="s">
        <v>1142</v>
      </c>
    </row>
    <row r="21" spans="1:13" ht="32.25" x14ac:dyDescent="0.3">
      <c r="A21" s="190" t="s">
        <v>1209</v>
      </c>
      <c r="B21" s="44" t="s">
        <v>1145</v>
      </c>
      <c r="C21" s="43">
        <v>15</v>
      </c>
      <c r="D21" s="43" t="s">
        <v>66</v>
      </c>
      <c r="E21" s="43" t="s">
        <v>1210</v>
      </c>
      <c r="F21" s="43" t="str">
        <f t="shared" si="1"/>
        <v>Total Withholding VAT Credit (Total of "Amount of VAT Withheld" from L_WHT_Credits) is Mandatory field.</v>
      </c>
      <c r="G21" s="43" t="s">
        <v>1211</v>
      </c>
      <c r="H21" s="43" t="s">
        <v>497</v>
      </c>
      <c r="I21" s="43"/>
      <c r="J21" s="43" t="str">
        <f t="shared" si="0"/>
        <v>Please Enter Data upto 15 Length only.</v>
      </c>
      <c r="K21" s="171"/>
      <c r="L21" s="171"/>
      <c r="M21" s="160" t="s">
        <v>1142</v>
      </c>
    </row>
    <row r="22" spans="1:13" x14ac:dyDescent="0.3">
      <c r="A22" s="190" t="s">
        <v>1147</v>
      </c>
      <c r="B22" s="44" t="s">
        <v>545</v>
      </c>
      <c r="C22" s="43">
        <v>15</v>
      </c>
      <c r="D22" s="43" t="s">
        <v>63</v>
      </c>
      <c r="E22" s="43" t="s">
        <v>546</v>
      </c>
      <c r="F22" s="43" t="str">
        <f t="shared" si="1"/>
        <v>Total VAT Payable  is Mandatory field.</v>
      </c>
      <c r="G22" s="43" t="s">
        <v>547</v>
      </c>
      <c r="H22" s="43" t="s">
        <v>497</v>
      </c>
      <c r="I22" s="43"/>
      <c r="J22" s="43"/>
      <c r="K22" s="171"/>
      <c r="L22" s="171"/>
      <c r="M22" s="162" t="s">
        <v>1142</v>
      </c>
    </row>
    <row r="23" spans="1:13" ht="33" x14ac:dyDescent="0.3">
      <c r="A23" s="190" t="s">
        <v>1147</v>
      </c>
      <c r="B23" s="44" t="s">
        <v>548</v>
      </c>
      <c r="C23" s="43">
        <v>15</v>
      </c>
      <c r="D23" s="43" t="s">
        <v>63</v>
      </c>
      <c r="E23" s="43" t="s">
        <v>549</v>
      </c>
      <c r="F23" s="41" t="str">
        <f t="shared" si="1"/>
        <v>Total VAT Paid (Total of " Amount of VAT Paid" from Schedule 11) is Mandatory field.</v>
      </c>
      <c r="G23" s="43" t="s">
        <v>550</v>
      </c>
      <c r="H23" s="43" t="s">
        <v>497</v>
      </c>
      <c r="I23" s="43" t="s">
        <v>551</v>
      </c>
      <c r="J23" s="43" t="str">
        <f t="shared" si="0"/>
        <v>Please Enter Data upto 15 Length only.</v>
      </c>
      <c r="K23" s="171"/>
      <c r="L23" s="171"/>
      <c r="M23" s="160" t="s">
        <v>1142</v>
      </c>
    </row>
    <row r="24" spans="1:13" x14ac:dyDescent="0.3">
      <c r="A24" s="191" t="s">
        <v>1147</v>
      </c>
      <c r="B24" s="195" t="s">
        <v>552</v>
      </c>
      <c r="C24" s="193">
        <v>15</v>
      </c>
      <c r="D24" s="193" t="s">
        <v>63</v>
      </c>
      <c r="E24" s="193" t="s">
        <v>553</v>
      </c>
      <c r="F24" s="193" t="str">
        <f t="shared" si="1"/>
        <v>Net VAT Payable / Credit Carried Forward  is Mandatory field.</v>
      </c>
      <c r="G24" s="193" t="s">
        <v>554</v>
      </c>
      <c r="H24" s="193" t="s">
        <v>497</v>
      </c>
      <c r="I24" s="193"/>
      <c r="J24" s="193"/>
      <c r="K24" s="172"/>
      <c r="L24" s="172"/>
      <c r="M24" s="162" t="s">
        <v>1142</v>
      </c>
    </row>
    <row r="25" spans="1:13" ht="115.5" x14ac:dyDescent="0.3">
      <c r="A25" s="198" t="s">
        <v>1146</v>
      </c>
      <c r="B25" s="199" t="s">
        <v>507</v>
      </c>
      <c r="C25" s="200">
        <v>15</v>
      </c>
      <c r="D25" s="200" t="s">
        <v>63</v>
      </c>
      <c r="E25" s="200" t="s">
        <v>508</v>
      </c>
      <c r="F25" s="200" t="str">
        <f t="shared" si="1"/>
        <v>Total Input VAT is Mandatory field.</v>
      </c>
      <c r="G25" s="201" t="s">
        <v>555</v>
      </c>
      <c r="H25" s="201" t="s">
        <v>556</v>
      </c>
      <c r="I25" s="200" t="s">
        <v>510</v>
      </c>
      <c r="J25" s="200" t="str">
        <f t="shared" si="0"/>
        <v>Please Enter Data upto 15 Length only.</v>
      </c>
      <c r="K25" s="202"/>
      <c r="L25" s="202"/>
      <c r="M25" s="203" t="s">
        <v>1120</v>
      </c>
    </row>
    <row r="26" spans="1:13" ht="49.5" x14ac:dyDescent="0.3">
      <c r="A26" s="41" t="s">
        <v>1147</v>
      </c>
      <c r="B26" s="44" t="s">
        <v>541</v>
      </c>
      <c r="C26" s="43">
        <v>15</v>
      </c>
      <c r="D26" s="43" t="s">
        <v>63</v>
      </c>
      <c r="E26" s="43" t="s">
        <v>542</v>
      </c>
      <c r="F26" s="43" t="str">
        <f t="shared" si="1"/>
        <v>Add : Refund Claim Lodged is Mandatory field.</v>
      </c>
      <c r="G26" s="43" t="s">
        <v>557</v>
      </c>
      <c r="H26" s="41" t="s">
        <v>558</v>
      </c>
      <c r="I26" s="43"/>
      <c r="J26" s="43"/>
      <c r="M26" s="203" t="s">
        <v>1142</v>
      </c>
    </row>
    <row r="27" spans="1:13" ht="66" x14ac:dyDescent="0.3">
      <c r="A27" s="186" t="s">
        <v>559</v>
      </c>
      <c r="B27" s="194" t="s">
        <v>560</v>
      </c>
      <c r="C27" s="188">
        <v>15</v>
      </c>
      <c r="D27" s="188" t="s">
        <v>66</v>
      </c>
      <c r="E27" s="188" t="s">
        <v>561</v>
      </c>
      <c r="F27" s="188" t="str">
        <f t="shared" si="1"/>
        <v>Section K : Details of VAT Paid is Mandatory field.</v>
      </c>
      <c r="G27" s="188" t="s">
        <v>562</v>
      </c>
      <c r="H27" s="196" t="s">
        <v>563</v>
      </c>
      <c r="I27" s="188"/>
      <c r="J27" s="188"/>
      <c r="K27" s="175"/>
      <c r="L27" s="175"/>
      <c r="M27" s="158" t="s">
        <v>560</v>
      </c>
    </row>
    <row r="28" spans="1:13" ht="115.5" x14ac:dyDescent="0.3">
      <c r="A28" s="190" t="s">
        <v>559</v>
      </c>
      <c r="B28" s="44" t="s">
        <v>560</v>
      </c>
      <c r="C28" s="43">
        <v>15</v>
      </c>
      <c r="D28" s="43" t="s">
        <v>66</v>
      </c>
      <c r="E28" s="43" t="s">
        <v>564</v>
      </c>
      <c r="F28" s="43" t="str">
        <f t="shared" si="1"/>
        <v>Section K : Details of VAT Paid is Mandatory field.</v>
      </c>
      <c r="G28" s="43" t="s">
        <v>565</v>
      </c>
      <c r="H28" s="41" t="s">
        <v>566</v>
      </c>
      <c r="I28" s="43"/>
      <c r="J28" s="43"/>
      <c r="K28" s="171"/>
      <c r="L28" s="171"/>
      <c r="M28" s="160" t="s">
        <v>560</v>
      </c>
    </row>
    <row r="29" spans="1:13" ht="82.5" x14ac:dyDescent="0.3">
      <c r="A29" s="190" t="s">
        <v>559</v>
      </c>
      <c r="B29" s="44" t="s">
        <v>567</v>
      </c>
      <c r="C29" s="43">
        <v>15</v>
      </c>
      <c r="D29" s="43" t="s">
        <v>66</v>
      </c>
      <c r="E29" s="43" t="s">
        <v>549</v>
      </c>
      <c r="F29" s="43" t="str">
        <f t="shared" si="1"/>
        <v>Section K2 : Self Assessment Tax is Mandatory field.</v>
      </c>
      <c r="G29" s="43" t="s">
        <v>568</v>
      </c>
      <c r="H29" s="41" t="s">
        <v>569</v>
      </c>
      <c r="I29" s="43"/>
      <c r="J29" s="43"/>
      <c r="K29" s="171"/>
      <c r="L29" s="171"/>
      <c r="M29" s="160" t="s">
        <v>567</v>
      </c>
    </row>
    <row r="30" spans="1:13" ht="82.5" x14ac:dyDescent="0.3">
      <c r="A30" s="191" t="s">
        <v>559</v>
      </c>
      <c r="B30" s="195" t="s">
        <v>570</v>
      </c>
      <c r="C30" s="193">
        <v>15</v>
      </c>
      <c r="D30" s="193" t="s">
        <v>66</v>
      </c>
      <c r="E30" s="193" t="s">
        <v>561</v>
      </c>
      <c r="F30" s="193" t="str">
        <f t="shared" si="1"/>
        <v>Section K1 : Advance Payment is Mandatory field.</v>
      </c>
      <c r="G30" s="193" t="s">
        <v>571</v>
      </c>
      <c r="H30" s="197" t="s">
        <v>572</v>
      </c>
      <c r="I30" s="193"/>
      <c r="J30" s="193"/>
      <c r="K30" s="172"/>
      <c r="L30" s="172"/>
      <c r="M30" s="162" t="s">
        <v>570</v>
      </c>
    </row>
    <row r="31" spans="1:13" ht="63.75" x14ac:dyDescent="0.3">
      <c r="A31" s="41" t="s">
        <v>1147</v>
      </c>
      <c r="B31" s="44" t="s">
        <v>1114</v>
      </c>
      <c r="C31" s="43">
        <v>15</v>
      </c>
      <c r="D31" s="43" t="s">
        <v>66</v>
      </c>
      <c r="E31" s="43" t="s">
        <v>1237</v>
      </c>
      <c r="F31" s="41" t="str">
        <f t="shared" si="1"/>
        <v>Total Credit Adjustment / Inventory Approval Order (Total of "Credit Adjustment Voucher / Inventory Approval Order Amount" from K_VAT_Payment_Credits ) is Mandatory field.</v>
      </c>
      <c r="G31" s="43"/>
      <c r="H31" s="41"/>
      <c r="I31" s="43"/>
      <c r="J31" s="43"/>
      <c r="K31" s="171"/>
      <c r="L31" s="171"/>
      <c r="M31" s="171" t="s">
        <v>1142</v>
      </c>
    </row>
    <row r="32" spans="1:13" x14ac:dyDescent="0.3">
      <c r="A32" s="41" t="s">
        <v>1147</v>
      </c>
      <c r="B32" s="44" t="s">
        <v>1212</v>
      </c>
      <c r="C32" s="43">
        <v>15</v>
      </c>
      <c r="D32" s="43" t="s">
        <v>66</v>
      </c>
      <c r="E32" s="43" t="s">
        <v>1213</v>
      </c>
      <c r="F32" s="43" t="str">
        <f>CONCATENATE(B32," is Mandatory field.")</f>
        <v>Total Debit Adjustment Voucher is Mandatory field.</v>
      </c>
      <c r="G32" s="43"/>
      <c r="H32" s="43"/>
      <c r="I32" s="43"/>
      <c r="J32" s="43"/>
      <c r="M32" s="34" t="s">
        <v>1142</v>
      </c>
    </row>
    <row r="33" spans="1:10" x14ac:dyDescent="0.3">
      <c r="A33" s="41"/>
      <c r="B33" s="44"/>
      <c r="C33" s="43"/>
      <c r="D33" s="43"/>
      <c r="E33" s="43"/>
      <c r="F33" s="43"/>
      <c r="G33" s="43"/>
      <c r="H33" s="43"/>
      <c r="I33" s="43"/>
      <c r="J33" s="43"/>
    </row>
    <row r="34" spans="1:10" x14ac:dyDescent="0.3">
      <c r="A34" s="41"/>
      <c r="B34" s="44"/>
      <c r="C34" s="43"/>
      <c r="D34" s="43"/>
      <c r="E34" s="43"/>
      <c r="F34" s="43"/>
      <c r="G34" s="43"/>
      <c r="H34" s="43"/>
      <c r="I34" s="43"/>
      <c r="J34" s="43"/>
    </row>
    <row r="35" spans="1:10" x14ac:dyDescent="0.3">
      <c r="A35" s="41"/>
      <c r="B35" s="44"/>
      <c r="C35" s="43"/>
      <c r="D35" s="43"/>
      <c r="E35" s="43"/>
      <c r="F35" s="43"/>
      <c r="G35" s="43"/>
      <c r="H35" s="43"/>
      <c r="I35" s="43"/>
      <c r="J35" s="43"/>
    </row>
  </sheetData>
  <sheetProtection password="94AB" sheet="1" objects="1" scenarios="1" selectLockedCells="1"/>
  <pageMargins left="0.7" right="0.7" top="0.75" bottom="0.75" header="0.51180555555555551" footer="0.51180555555555551"/>
  <pageSetup firstPageNumber="0" orientation="portrait" horizontalDpi="300" verticalDpi="300"/>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R158"/>
  <sheetViews>
    <sheetView topLeftCell="A141" workbookViewId="0">
      <selection activeCell="C145" sqref="C145"/>
    </sheetView>
  </sheetViews>
  <sheetFormatPr defaultColWidth="9.140625" defaultRowHeight="35.1" customHeight="1" x14ac:dyDescent="0.25"/>
  <cols>
    <col min="1" max="10" width="26.85546875" style="46" customWidth="1"/>
    <col min="11" max="11" width="28" style="46" customWidth="1"/>
    <col min="12" max="12" width="30.5703125" style="46" customWidth="1"/>
    <col min="13" max="13" width="27.140625" customWidth="1"/>
    <col min="14" max="14" width="30.42578125" style="46" customWidth="1"/>
    <col min="15" max="16384" width="9.140625" style="46"/>
  </cols>
  <sheetData>
    <row r="1" spans="1:14" ht="35.1" customHeight="1" x14ac:dyDescent="0.3">
      <c r="A1" s="47" t="s">
        <v>573</v>
      </c>
      <c r="B1" s="47" t="s">
        <v>574</v>
      </c>
      <c r="C1" s="47" t="s">
        <v>574</v>
      </c>
      <c r="D1" s="47" t="s">
        <v>574</v>
      </c>
      <c r="E1" s="47" t="s">
        <v>574</v>
      </c>
      <c r="F1" s="47" t="s">
        <v>574</v>
      </c>
      <c r="G1" s="47" t="s">
        <v>574</v>
      </c>
      <c r="H1" s="47" t="s">
        <v>574</v>
      </c>
      <c r="I1" s="47" t="s">
        <v>574</v>
      </c>
      <c r="J1" s="47" t="s">
        <v>574</v>
      </c>
      <c r="K1" s="47" t="s">
        <v>574</v>
      </c>
      <c r="L1" s="47"/>
      <c r="N1" s="46" t="s">
        <v>575</v>
      </c>
    </row>
    <row r="2" spans="1:14" ht="35.1" customHeight="1" x14ac:dyDescent="0.3">
      <c r="A2" s="47" t="s">
        <v>576</v>
      </c>
      <c r="B2" s="48" t="s">
        <v>577</v>
      </c>
      <c r="C2" s="48" t="s">
        <v>578</v>
      </c>
      <c r="D2" s="48" t="s">
        <v>579</v>
      </c>
      <c r="E2" s="48" t="s">
        <v>580</v>
      </c>
      <c r="F2" s="48" t="s">
        <v>581</v>
      </c>
      <c r="G2" s="48" t="s">
        <v>582</v>
      </c>
      <c r="H2" s="48" t="s">
        <v>583</v>
      </c>
      <c r="I2" s="48" t="s">
        <v>584</v>
      </c>
      <c r="J2" s="47" t="s">
        <v>585</v>
      </c>
      <c r="K2" s="47" t="s">
        <v>586</v>
      </c>
      <c r="N2" s="46" t="s">
        <v>587</v>
      </c>
    </row>
    <row r="3" spans="1:14" ht="35.1" customHeight="1" x14ac:dyDescent="0.25">
      <c r="A3" s="46" t="s">
        <v>472</v>
      </c>
      <c r="B3" s="46" t="s">
        <v>66</v>
      </c>
      <c r="C3" s="46" t="s">
        <v>66</v>
      </c>
      <c r="D3" s="46" t="s">
        <v>63</v>
      </c>
      <c r="E3" s="46" t="s">
        <v>66</v>
      </c>
      <c r="F3" s="46" t="s">
        <v>66</v>
      </c>
      <c r="G3" s="46" t="s">
        <v>66</v>
      </c>
      <c r="H3" s="46" t="s">
        <v>66</v>
      </c>
      <c r="I3" s="46" t="s">
        <v>66</v>
      </c>
      <c r="J3" s="46" t="s">
        <v>66</v>
      </c>
      <c r="K3" s="46" t="s">
        <v>66</v>
      </c>
    </row>
    <row r="4" spans="1:14" ht="35.1" customHeight="1" x14ac:dyDescent="0.25">
      <c r="A4" s="46" t="s">
        <v>471</v>
      </c>
      <c r="B4" s="46">
        <v>11</v>
      </c>
      <c r="C4" s="46">
        <v>50</v>
      </c>
      <c r="D4" s="46">
        <v>20</v>
      </c>
      <c r="E4" s="46">
        <v>10</v>
      </c>
      <c r="F4" s="46">
        <v>40</v>
      </c>
      <c r="G4" s="46">
        <v>200</v>
      </c>
      <c r="H4" s="46">
        <v>15</v>
      </c>
      <c r="I4" s="46">
        <v>15</v>
      </c>
      <c r="J4" s="46">
        <v>40</v>
      </c>
      <c r="K4" s="46">
        <v>10</v>
      </c>
    </row>
    <row r="5" spans="1:14" ht="35.1" customHeight="1" x14ac:dyDescent="0.25">
      <c r="A5" s="46" t="s">
        <v>473</v>
      </c>
      <c r="B5" s="46" t="s">
        <v>588</v>
      </c>
      <c r="C5" s="46" t="s">
        <v>589</v>
      </c>
      <c r="D5" s="46" t="s">
        <v>590</v>
      </c>
      <c r="E5" s="46" t="s">
        <v>591</v>
      </c>
      <c r="F5" s="46" t="s">
        <v>592</v>
      </c>
      <c r="G5" s="46" t="s">
        <v>593</v>
      </c>
      <c r="H5" s="46" t="s">
        <v>594</v>
      </c>
      <c r="I5" s="46" t="s">
        <v>595</v>
      </c>
      <c r="J5" s="46" t="s">
        <v>596</v>
      </c>
      <c r="K5" s="46" t="s">
        <v>597</v>
      </c>
    </row>
    <row r="6" spans="1:14" ht="35.1" customHeight="1" x14ac:dyDescent="0.25">
      <c r="A6" s="46" t="s">
        <v>474</v>
      </c>
      <c r="B6" s="46" t="str">
        <f t="shared" ref="B6:I6" si="0">CONCATENATE(B2," is Mandatory field.")</f>
        <v>PIN of Purchaser is Mandatory field.</v>
      </c>
      <c r="C6" s="46" t="str">
        <f t="shared" si="0"/>
        <v>Name of Purchaser is Mandatory field.</v>
      </c>
      <c r="D6" s="46" t="str">
        <f t="shared" si="0"/>
        <v>ETR Serial Number is Mandatory field.</v>
      </c>
      <c r="E6" s="46" t="str">
        <f t="shared" si="0"/>
        <v>Invoice Date is Mandatory field.</v>
      </c>
      <c r="F6" s="46" t="str">
        <f t="shared" si="0"/>
        <v>Invoice Number is Mandatory field.</v>
      </c>
      <c r="G6" s="46" t="str">
        <f t="shared" si="0"/>
        <v>Description of Goods / Services is Mandatory field.</v>
      </c>
      <c r="H6" s="46" t="str">
        <f t="shared" si="0"/>
        <v>Taxable Value is Mandatory field.</v>
      </c>
      <c r="I6" s="46" t="str">
        <f t="shared" si="0"/>
        <v>Amount of VAT  is Mandatory field.</v>
      </c>
      <c r="J6" s="46" t="str">
        <f>CONCATENATE(J2," is Mandatory field.")</f>
        <v>Relevant Invoice Number is Mandatory field.</v>
      </c>
      <c r="K6" s="46" t="str">
        <f>CONCATENATE(K2," is Mandatory field.")</f>
        <v>Relevant Invoice Date is Mandatory field.</v>
      </c>
    </row>
    <row r="7" spans="1:14" ht="35.1" customHeight="1" x14ac:dyDescent="0.25">
      <c r="A7" s="46" t="s">
        <v>475</v>
      </c>
      <c r="B7" s="46" t="s">
        <v>598</v>
      </c>
      <c r="C7" s="46" t="s">
        <v>599</v>
      </c>
      <c r="D7" s="46" t="s">
        <v>600</v>
      </c>
      <c r="E7" s="46" t="s">
        <v>601</v>
      </c>
      <c r="F7" s="46" t="s">
        <v>602</v>
      </c>
      <c r="G7" s="46" t="s">
        <v>603</v>
      </c>
      <c r="H7" s="46" t="s">
        <v>604</v>
      </c>
      <c r="I7" s="46" t="s">
        <v>605</v>
      </c>
      <c r="J7" s="46" t="s">
        <v>606</v>
      </c>
      <c r="K7" s="46" t="s">
        <v>607</v>
      </c>
    </row>
    <row r="8" spans="1:14" ht="35.1" customHeight="1" x14ac:dyDescent="0.25">
      <c r="A8" s="46" t="s">
        <v>474</v>
      </c>
      <c r="B8" s="46" t="str">
        <f>CONCATENATE("Please Enter Data upto ",B4," Length only.")</f>
        <v>Please Enter Data upto 11 Length only.</v>
      </c>
      <c r="C8" s="46" t="str">
        <f>CONCATENATE("Please Enter AlphaNumeric Data.Special characters like Space , - . / : are allowed.")</f>
        <v>Please Enter AlphaNumeric Data.Special characters like Space , - . / : are allowed.</v>
      </c>
      <c r="D8" s="46" t="s">
        <v>608</v>
      </c>
      <c r="E8" s="46" t="str">
        <f>CONCATENATE("Please Enter Data upto ",E4," Length only.")</f>
        <v>Please Enter Data upto 10 Length only.</v>
      </c>
      <c r="F8" s="46" t="str">
        <f>CONCATENATE("Please Enter AlphaNumeric Data.Special characters like Space , - . /  : are allowed.")</f>
        <v>Please Enter AlphaNumeric Data.Special characters like Space , - . /  : are allowed.</v>
      </c>
      <c r="G8" s="46" t="str">
        <f>CONCATENATE("Please Enter AlphaNumeric Data.Special characters like Space , - . /  : are allowed.")</f>
        <v>Please Enter AlphaNumeric Data.Special characters like Space , - . /  : are allowed.</v>
      </c>
      <c r="H8" s="46" t="str">
        <f>CONCATENATE("Please Enter Numeric Data Only.")</f>
        <v>Please Enter Numeric Data Only.</v>
      </c>
      <c r="I8" s="46" t="str">
        <f>CONCATENATE("Please Enter Numeric Data Only.")</f>
        <v>Please Enter Numeric Data Only.</v>
      </c>
      <c r="J8" s="46" t="str">
        <f>CONCATENATE("Please Enter AlphaNumeric Data.Special characters like Space , - . /  : are allowed.")</f>
        <v>Please Enter AlphaNumeric Data.Special characters like Space , - . /  : are allowed.</v>
      </c>
      <c r="K8" s="46" t="str">
        <f>CONCATENATE("Please Enter Data upto ",K4," Length only.")</f>
        <v>Please Enter Data upto 10 Length only.</v>
      </c>
    </row>
    <row r="9" spans="1:14" ht="35.1" customHeight="1" x14ac:dyDescent="0.25">
      <c r="A9" s="46" t="s">
        <v>476</v>
      </c>
      <c r="C9" s="46" t="s">
        <v>609</v>
      </c>
      <c r="D9" s="46" t="s">
        <v>610</v>
      </c>
      <c r="E9" s="46" t="s">
        <v>611</v>
      </c>
      <c r="F9" s="46" t="s">
        <v>1223</v>
      </c>
      <c r="G9" s="46" t="s">
        <v>612</v>
      </c>
      <c r="H9" s="46" t="s">
        <v>613</v>
      </c>
      <c r="I9" s="46" t="s">
        <v>614</v>
      </c>
      <c r="J9" s="46" t="s">
        <v>1236</v>
      </c>
      <c r="K9" s="46" t="s">
        <v>615</v>
      </c>
    </row>
    <row r="10" spans="1:14" ht="35.1" customHeight="1" x14ac:dyDescent="0.25">
      <c r="A10" s="46" t="s">
        <v>474</v>
      </c>
      <c r="B10" s="46" t="s">
        <v>616</v>
      </c>
      <c r="C10" s="46" t="str">
        <f>CONCATENATE("Please Enter Data upto ",C4," Length only.")</f>
        <v>Please Enter Data upto 50 Length only.</v>
      </c>
      <c r="D10" s="46" t="str">
        <f>CONCATENATE("Please Enter Data upto ",D4," Length only.")</f>
        <v>Please Enter Data upto 20 Length only.</v>
      </c>
      <c r="E10" s="46" t="s">
        <v>617</v>
      </c>
      <c r="F10" s="46" t="str">
        <f>CONCATENATE("Please Enter Data upto ",F4," Length only.")</f>
        <v>Please Enter Data upto 40 Length only.</v>
      </c>
      <c r="G10" s="46" t="str">
        <f>CONCATENATE("Please Enter Data upto ",G4," Length only.")</f>
        <v>Please Enter Data upto 200 Length only.</v>
      </c>
      <c r="H10" s="46" t="str">
        <f>CONCATENATE("Please Enter Data upto ",H4," Length only.")</f>
        <v>Please Enter Data upto 15 Length only.</v>
      </c>
      <c r="I10" s="46" t="str">
        <f>CONCATENATE("Please Enter Data upto ",I4," Length only.")</f>
        <v>Please Enter Data upto 15 Length only.</v>
      </c>
      <c r="J10" s="46" t="str">
        <f>CONCATENATE("Please Enter Data upto ",J4," Length only.")</f>
        <v>Please Enter Data upto 40 Length only.</v>
      </c>
      <c r="K10" s="46" t="s">
        <v>618</v>
      </c>
    </row>
    <row r="11" spans="1:14" ht="35.1" customHeight="1" x14ac:dyDescent="0.25">
      <c r="A11" s="46" t="s">
        <v>619</v>
      </c>
      <c r="F11" s="46" t="s">
        <v>1218</v>
      </c>
      <c r="K11" s="46" t="s">
        <v>1242</v>
      </c>
    </row>
    <row r="12" spans="1:14" ht="35.1" customHeight="1" x14ac:dyDescent="0.25">
      <c r="A12" s="46" t="s">
        <v>474</v>
      </c>
      <c r="F12" s="46" t="s">
        <v>1219</v>
      </c>
      <c r="J12" s="46" t="s">
        <v>620</v>
      </c>
      <c r="K12" s="46" t="s">
        <v>1246</v>
      </c>
    </row>
    <row r="14" spans="1:14" ht="35.1" customHeight="1" x14ac:dyDescent="0.3">
      <c r="A14" s="47" t="s">
        <v>621</v>
      </c>
      <c r="B14" s="48" t="s">
        <v>577</v>
      </c>
      <c r="C14" s="48" t="s">
        <v>578</v>
      </c>
      <c r="D14" s="48" t="s">
        <v>579</v>
      </c>
      <c r="E14" s="48" t="s">
        <v>580</v>
      </c>
      <c r="F14" s="48" t="s">
        <v>581</v>
      </c>
      <c r="G14" s="48" t="s">
        <v>582</v>
      </c>
      <c r="H14" s="48" t="s">
        <v>583</v>
      </c>
      <c r="I14" s="48" t="s">
        <v>584</v>
      </c>
      <c r="J14" s="47" t="s">
        <v>585</v>
      </c>
      <c r="K14" s="47" t="s">
        <v>586</v>
      </c>
      <c r="N14" s="46" t="s">
        <v>622</v>
      </c>
    </row>
    <row r="15" spans="1:14" ht="35.1" customHeight="1" x14ac:dyDescent="0.25">
      <c r="A15" s="46" t="s">
        <v>472</v>
      </c>
      <c r="B15" s="46" t="s">
        <v>66</v>
      </c>
      <c r="C15" s="46" t="s">
        <v>66</v>
      </c>
      <c r="D15" s="46" t="s">
        <v>63</v>
      </c>
      <c r="E15" s="46" t="s">
        <v>66</v>
      </c>
      <c r="F15" s="46" t="s">
        <v>66</v>
      </c>
      <c r="G15" s="46" t="s">
        <v>66</v>
      </c>
      <c r="H15" s="46" t="s">
        <v>66</v>
      </c>
      <c r="I15" s="46" t="s">
        <v>66</v>
      </c>
      <c r="J15" s="46" t="s">
        <v>66</v>
      </c>
      <c r="K15" s="46" t="s">
        <v>66</v>
      </c>
    </row>
    <row r="16" spans="1:14" ht="35.1" customHeight="1" x14ac:dyDescent="0.25">
      <c r="A16" s="46" t="s">
        <v>471</v>
      </c>
      <c r="B16" s="46">
        <v>11</v>
      </c>
      <c r="C16" s="46">
        <v>50</v>
      </c>
      <c r="D16" s="46">
        <v>20</v>
      </c>
      <c r="E16" s="46">
        <v>10</v>
      </c>
      <c r="F16" s="46">
        <v>40</v>
      </c>
      <c r="G16" s="46">
        <v>200</v>
      </c>
      <c r="H16" s="46">
        <v>15</v>
      </c>
      <c r="I16" s="46">
        <v>15</v>
      </c>
      <c r="J16" s="46">
        <v>40</v>
      </c>
      <c r="K16" s="46">
        <v>10</v>
      </c>
    </row>
    <row r="17" spans="1:14" ht="35.1" customHeight="1" x14ac:dyDescent="0.25">
      <c r="A17" s="46" t="s">
        <v>473</v>
      </c>
      <c r="B17" s="46" t="s">
        <v>623</v>
      </c>
      <c r="C17" s="46" t="s">
        <v>624</v>
      </c>
      <c r="D17" s="46" t="s">
        <v>625</v>
      </c>
      <c r="E17" s="46" t="s">
        <v>626</v>
      </c>
      <c r="F17" s="46" t="s">
        <v>627</v>
      </c>
      <c r="G17" s="46" t="s">
        <v>628</v>
      </c>
      <c r="H17" s="46" t="s">
        <v>629</v>
      </c>
      <c r="I17" s="46" t="s">
        <v>630</v>
      </c>
      <c r="J17" s="46" t="s">
        <v>631</v>
      </c>
      <c r="K17" s="46" t="s">
        <v>632</v>
      </c>
    </row>
    <row r="18" spans="1:14" ht="35.1" customHeight="1" x14ac:dyDescent="0.25">
      <c r="A18" s="46" t="s">
        <v>474</v>
      </c>
      <c r="B18" s="46" t="str">
        <f t="shared" ref="B18:I18" si="1">CONCATENATE(B14," is Mandatory field.")</f>
        <v>PIN of Purchaser is Mandatory field.</v>
      </c>
      <c r="C18" s="46" t="str">
        <f t="shared" si="1"/>
        <v>Name of Purchaser is Mandatory field.</v>
      </c>
      <c r="D18" s="46" t="str">
        <f t="shared" si="1"/>
        <v>ETR Serial Number is Mandatory field.</v>
      </c>
      <c r="E18" s="46" t="str">
        <f t="shared" si="1"/>
        <v>Invoice Date is Mandatory field.</v>
      </c>
      <c r="F18" s="46" t="str">
        <f t="shared" si="1"/>
        <v>Invoice Number is Mandatory field.</v>
      </c>
      <c r="G18" s="46" t="str">
        <f t="shared" si="1"/>
        <v>Description of Goods / Services is Mandatory field.</v>
      </c>
      <c r="H18" s="46" t="str">
        <f t="shared" si="1"/>
        <v>Taxable Value is Mandatory field.</v>
      </c>
      <c r="I18" s="46" t="str">
        <f t="shared" si="1"/>
        <v>Amount of VAT  is Mandatory field.</v>
      </c>
      <c r="J18" s="46" t="str">
        <f>CONCATENATE(J14," is Mandatory field.")</f>
        <v>Relevant Invoice Number is Mandatory field.</v>
      </c>
      <c r="K18" s="46" t="str">
        <f>CONCATENATE(K14," is Mandatory field.")</f>
        <v>Relevant Invoice Date is Mandatory field.</v>
      </c>
    </row>
    <row r="19" spans="1:14" ht="35.1" customHeight="1" x14ac:dyDescent="0.25">
      <c r="A19" s="46" t="s">
        <v>475</v>
      </c>
      <c r="B19" s="46" t="s">
        <v>633</v>
      </c>
      <c r="C19" s="46" t="s">
        <v>634</v>
      </c>
      <c r="D19" s="46" t="s">
        <v>635</v>
      </c>
      <c r="E19" s="46" t="s">
        <v>636</v>
      </c>
      <c r="F19" s="46" t="s">
        <v>637</v>
      </c>
      <c r="G19" s="46" t="s">
        <v>638</v>
      </c>
      <c r="H19" s="46" t="s">
        <v>639</v>
      </c>
      <c r="I19" s="46" t="s">
        <v>640</v>
      </c>
      <c r="J19" s="46" t="s">
        <v>641</v>
      </c>
      <c r="K19" s="46" t="s">
        <v>642</v>
      </c>
    </row>
    <row r="20" spans="1:14" ht="35.1" customHeight="1" x14ac:dyDescent="0.25">
      <c r="A20" s="46" t="s">
        <v>474</v>
      </c>
      <c r="B20" s="46" t="str">
        <f>CONCATENATE("Please Enter Data upto ",B16," Length only.")</f>
        <v>Please Enter Data upto 11 Length only.</v>
      </c>
      <c r="C20" s="46" t="str">
        <f>CONCATENATE("Please Enter AlphaNumeric Data.Special characters like Space , - . /  : are allowed.")</f>
        <v>Please Enter AlphaNumeric Data.Special characters like Space , - . /  : are allowed.</v>
      </c>
      <c r="D20" s="46" t="s">
        <v>608</v>
      </c>
      <c r="E20" s="46" t="str">
        <f>CONCATENATE("Please Enter Data upto ",E16," Length only.")</f>
        <v>Please Enter Data upto 10 Length only.</v>
      </c>
      <c r="F20" s="46" t="str">
        <f>CONCATENATE("Please Enter AlphaNumeric Data.Special characters like Space , - . / : are allowed.")</f>
        <v>Please Enter AlphaNumeric Data.Special characters like Space , - . / : are allowed.</v>
      </c>
      <c r="G20" s="46" t="str">
        <f>CONCATENATE("Please Enter AlphaNumeric Data.Special characters like Space , - . / : are allowed.")</f>
        <v>Please Enter AlphaNumeric Data.Special characters like Space , - . / : are allowed.</v>
      </c>
      <c r="H20" s="46" t="str">
        <f>CONCATENATE("Please Enter Numeric Data Only.")</f>
        <v>Please Enter Numeric Data Only.</v>
      </c>
      <c r="I20" s="46" t="str">
        <f>CONCATENATE("Please Enter Numeric Data Only.")</f>
        <v>Please Enter Numeric Data Only.</v>
      </c>
      <c r="J20" s="46" t="str">
        <f>CONCATENATE("Please Enter AlphaNumeric Data.Special characters like Space , - . /  : are allowed.")</f>
        <v>Please Enter AlphaNumeric Data.Special characters like Space , - . /  : are allowed.</v>
      </c>
      <c r="K20" s="46" t="str">
        <f>CONCATENATE("Please Enter Data upto ",K16," Length only.")</f>
        <v>Please Enter Data upto 10 Length only.</v>
      </c>
    </row>
    <row r="21" spans="1:14" ht="35.1" customHeight="1" x14ac:dyDescent="0.25">
      <c r="A21" s="46" t="s">
        <v>476</v>
      </c>
      <c r="C21" s="46" t="s">
        <v>643</v>
      </c>
      <c r="D21" s="46" t="s">
        <v>644</v>
      </c>
      <c r="E21" s="46" t="s">
        <v>645</v>
      </c>
      <c r="F21" s="46" t="s">
        <v>1224</v>
      </c>
      <c r="G21" s="46" t="s">
        <v>646</v>
      </c>
      <c r="H21" s="46" t="s">
        <v>647</v>
      </c>
      <c r="I21" s="46" t="s">
        <v>648</v>
      </c>
      <c r="J21" s="46" t="s">
        <v>1235</v>
      </c>
      <c r="K21" s="46" t="s">
        <v>649</v>
      </c>
    </row>
    <row r="22" spans="1:14" ht="35.1" customHeight="1" x14ac:dyDescent="0.25">
      <c r="A22" s="46" t="s">
        <v>474</v>
      </c>
      <c r="B22" s="46" t="s">
        <v>616</v>
      </c>
      <c r="C22" s="46" t="str">
        <f t="shared" ref="C22:H22" si="2">CONCATENATE("Please Enter Data upto ",C16," Length only.")</f>
        <v>Please Enter Data upto 50 Length only.</v>
      </c>
      <c r="D22" s="46" t="str">
        <f t="shared" si="2"/>
        <v>Please Enter Data upto 20 Length only.</v>
      </c>
      <c r="E22" s="46" t="s">
        <v>617</v>
      </c>
      <c r="F22" s="46" t="str">
        <f t="shared" si="2"/>
        <v>Please Enter Data upto 40 Length only.</v>
      </c>
      <c r="G22" s="46" t="str">
        <f t="shared" si="2"/>
        <v>Please Enter Data upto 200 Length only.</v>
      </c>
      <c r="H22" s="46" t="str">
        <f t="shared" si="2"/>
        <v>Please Enter Data upto 15 Length only.</v>
      </c>
      <c r="I22" s="46" t="str">
        <f>CONCATENATE("Please Enter Data upto ",I16," Length only.")</f>
        <v>Please Enter Data upto 15 Length only.</v>
      </c>
      <c r="J22" s="46" t="str">
        <f>CONCATENATE("Please Enter Data upto ",J16," Length only.")</f>
        <v>Please Enter Data upto 40 Length only.</v>
      </c>
      <c r="K22" s="46" t="s">
        <v>617</v>
      </c>
    </row>
    <row r="23" spans="1:14" ht="35.1" customHeight="1" x14ac:dyDescent="0.25">
      <c r="A23" s="46" t="s">
        <v>619</v>
      </c>
      <c r="K23" s="46" t="s">
        <v>1243</v>
      </c>
    </row>
    <row r="24" spans="1:14" ht="35.1" customHeight="1" x14ac:dyDescent="0.25">
      <c r="A24" s="46" t="s">
        <v>474</v>
      </c>
      <c r="J24" s="46" t="s">
        <v>620</v>
      </c>
      <c r="K24" s="46" t="s">
        <v>1246</v>
      </c>
    </row>
    <row r="26" spans="1:14" s="47" customFormat="1" ht="35.1" customHeight="1" x14ac:dyDescent="0.3">
      <c r="A26" s="47" t="s">
        <v>650</v>
      </c>
      <c r="B26" s="290" t="s">
        <v>651</v>
      </c>
      <c r="C26" s="290" t="s">
        <v>577</v>
      </c>
      <c r="D26" s="290" t="s">
        <v>578</v>
      </c>
      <c r="E26" s="48" t="s">
        <v>579</v>
      </c>
      <c r="F26" s="290" t="s">
        <v>580</v>
      </c>
      <c r="G26" s="290" t="s">
        <v>581</v>
      </c>
      <c r="H26" s="290" t="s">
        <v>582</v>
      </c>
      <c r="I26" s="290" t="s">
        <v>197</v>
      </c>
      <c r="J26" s="290" t="s">
        <v>652</v>
      </c>
      <c r="K26" s="290" t="s">
        <v>583</v>
      </c>
      <c r="L26" s="290"/>
      <c r="N26" s="290" t="s">
        <v>653</v>
      </c>
    </row>
    <row r="27" spans="1:14" ht="35.1" customHeight="1" x14ac:dyDescent="0.25">
      <c r="A27" s="46" t="s">
        <v>472</v>
      </c>
      <c r="B27" s="46" t="s">
        <v>66</v>
      </c>
      <c r="C27" s="46" t="s">
        <v>66</v>
      </c>
      <c r="D27" s="46" t="s">
        <v>66</v>
      </c>
      <c r="E27" s="46" t="s">
        <v>63</v>
      </c>
      <c r="F27" s="46" t="s">
        <v>66</v>
      </c>
      <c r="G27" s="46" t="s">
        <v>66</v>
      </c>
      <c r="H27" s="46" t="s">
        <v>66</v>
      </c>
      <c r="I27" s="46" t="s">
        <v>66</v>
      </c>
      <c r="J27" s="46" t="s">
        <v>66</v>
      </c>
      <c r="K27" s="46" t="s">
        <v>66</v>
      </c>
    </row>
    <row r="28" spans="1:14" ht="35.1" customHeight="1" x14ac:dyDescent="0.25">
      <c r="A28" s="46" t="s">
        <v>471</v>
      </c>
      <c r="C28" s="46">
        <v>11</v>
      </c>
      <c r="D28" s="46">
        <v>50</v>
      </c>
      <c r="E28" s="46">
        <v>20</v>
      </c>
      <c r="F28" s="46">
        <v>10</v>
      </c>
      <c r="G28" s="46">
        <v>40</v>
      </c>
      <c r="H28" s="46">
        <v>200</v>
      </c>
      <c r="J28" s="46">
        <v>20</v>
      </c>
      <c r="K28" s="46">
        <v>15</v>
      </c>
    </row>
    <row r="29" spans="1:14" ht="35.1" customHeight="1" x14ac:dyDescent="0.25">
      <c r="A29" s="46" t="s">
        <v>473</v>
      </c>
      <c r="B29" s="46" t="s">
        <v>654</v>
      </c>
      <c r="C29" s="46" t="s">
        <v>655</v>
      </c>
      <c r="D29" s="46" t="s">
        <v>656</v>
      </c>
      <c r="E29" s="46" t="s">
        <v>657</v>
      </c>
      <c r="F29" s="46" t="s">
        <v>658</v>
      </c>
      <c r="G29" s="46" t="s">
        <v>659</v>
      </c>
      <c r="H29" s="46" t="s">
        <v>660</v>
      </c>
      <c r="I29" s="46" t="s">
        <v>661</v>
      </c>
      <c r="J29" s="46" t="s">
        <v>662</v>
      </c>
      <c r="K29" s="46" t="s">
        <v>663</v>
      </c>
    </row>
    <row r="30" spans="1:14" ht="35.1" customHeight="1" x14ac:dyDescent="0.25">
      <c r="A30" s="46" t="s">
        <v>474</v>
      </c>
      <c r="B30" s="46" t="str">
        <f>CONCATENATE(B26," is Mandatory field.")</f>
        <v>Type of Sales is Mandatory field.</v>
      </c>
      <c r="C30" s="46" t="str">
        <f>CONCATENATE(C26," is Mandatory field.")</f>
        <v>PIN of Purchaser is Mandatory field.</v>
      </c>
      <c r="D30" s="46" t="str">
        <f>CONCATENATE(D26," is Mandatory field.")</f>
        <v>Name of Purchaser is Mandatory field.</v>
      </c>
      <c r="E30" s="46" t="str">
        <f>CONCATENATE(E26," is Mandatory field.")</f>
        <v>ETR Serial Number is Mandatory field.</v>
      </c>
      <c r="F30" s="46" t="str">
        <f t="shared" ref="F30:K30" si="3">CONCATENATE(F26," is Mandatory field.")</f>
        <v>Invoice Date is Mandatory field.</v>
      </c>
      <c r="G30" s="46" t="str">
        <f t="shared" si="3"/>
        <v>Invoice Number is Mandatory field.</v>
      </c>
      <c r="H30" s="46" t="str">
        <f t="shared" si="3"/>
        <v>Description of Goods / Services is Mandatory field.</v>
      </c>
      <c r="I30" s="46" t="str">
        <f t="shared" si="3"/>
        <v>Relevant Paragraph is Mandatory field.</v>
      </c>
      <c r="J30" s="46" t="str">
        <f t="shared" si="3"/>
        <v>Exemption Certificate Number is Mandatory field.</v>
      </c>
      <c r="K30" s="46" t="str">
        <f t="shared" si="3"/>
        <v>Taxable Value is Mandatory field.</v>
      </c>
    </row>
    <row r="31" spans="1:14" ht="35.1" customHeight="1" x14ac:dyDescent="0.25">
      <c r="A31" s="46" t="s">
        <v>475</v>
      </c>
      <c r="C31" s="46" t="s">
        <v>664</v>
      </c>
      <c r="D31" s="46" t="s">
        <v>665</v>
      </c>
      <c r="E31" s="46" t="s">
        <v>666</v>
      </c>
      <c r="F31" s="46" t="s">
        <v>667</v>
      </c>
      <c r="G31" s="46" t="s">
        <v>668</v>
      </c>
      <c r="H31" s="46" t="s">
        <v>669</v>
      </c>
      <c r="J31" s="46" t="s">
        <v>670</v>
      </c>
      <c r="K31" s="46" t="s">
        <v>671</v>
      </c>
    </row>
    <row r="32" spans="1:14" ht="35.1" customHeight="1" x14ac:dyDescent="0.25">
      <c r="A32" s="46" t="s">
        <v>474</v>
      </c>
      <c r="C32" s="46" t="str">
        <f>CONCATENATE("Please Enter Data upto ",C28," Length only.")</f>
        <v>Please Enter Data upto 11 Length only.</v>
      </c>
      <c r="D32" s="46" t="str">
        <f>CONCATENATE("Please Enter AlphaNumeric Data.Special characters like Space , - . / : are allowed.")</f>
        <v>Please Enter AlphaNumeric Data.Special characters like Space , - . / : are allowed.</v>
      </c>
      <c r="E32" s="46" t="s">
        <v>608</v>
      </c>
      <c r="F32" s="46" t="str">
        <f>CONCATENATE("Please Enter Data upto ",F28," Length only.")</f>
        <v>Please Enter Data upto 10 Length only.</v>
      </c>
      <c r="G32" s="46" t="str">
        <f>CONCATENATE("Please Enter AlphaNumeric Data.Special characters like Space , - . / : are allowed.")</f>
        <v>Please Enter AlphaNumeric Data.Special characters like Space , - . / : are allowed.</v>
      </c>
      <c r="H32" s="46" t="str">
        <f>CONCATENATE("Please Enter AlphaNumeric Data.Special characters like Space , - . / : are allowed.")</f>
        <v>Please Enter AlphaNumeric Data.Special characters like Space , - . / : are allowed.</v>
      </c>
      <c r="J32" s="46" t="s">
        <v>608</v>
      </c>
      <c r="K32" s="46" t="str">
        <f>CONCATENATE("Please Enter Numeric Data Only.")</f>
        <v>Please Enter Numeric Data Only.</v>
      </c>
    </row>
    <row r="33" spans="1:14" ht="35.1" customHeight="1" x14ac:dyDescent="0.25">
      <c r="A33" s="46" t="s">
        <v>476</v>
      </c>
      <c r="D33" s="46" t="s">
        <v>672</v>
      </c>
      <c r="E33" s="46" t="s">
        <v>673</v>
      </c>
      <c r="F33" s="46" t="s">
        <v>674</v>
      </c>
      <c r="G33" s="46" t="s">
        <v>1225</v>
      </c>
      <c r="H33" s="46" t="s">
        <v>675</v>
      </c>
      <c r="J33" s="46" t="s">
        <v>676</v>
      </c>
      <c r="K33" s="46" t="s">
        <v>677</v>
      </c>
    </row>
    <row r="34" spans="1:14" ht="35.1" customHeight="1" x14ac:dyDescent="0.25">
      <c r="A34" s="46" t="s">
        <v>474</v>
      </c>
      <c r="C34" s="46" t="s">
        <v>616</v>
      </c>
      <c r="D34" s="46" t="str">
        <f t="shared" ref="D34:K34" si="4">CONCATENATE("Please Enter Data upto ",D28," Length only.")</f>
        <v>Please Enter Data upto 50 Length only.</v>
      </c>
      <c r="E34" s="46" t="str">
        <f t="shared" si="4"/>
        <v>Please Enter Data upto 20 Length only.</v>
      </c>
      <c r="F34" s="46" t="s">
        <v>617</v>
      </c>
      <c r="G34" s="46" t="str">
        <f t="shared" si="4"/>
        <v>Please Enter Data upto 40 Length only.</v>
      </c>
      <c r="H34" s="46" t="str">
        <f t="shared" si="4"/>
        <v>Please Enter Data upto 200 Length only.</v>
      </c>
      <c r="J34" s="46" t="str">
        <f t="shared" si="4"/>
        <v>Please Enter Data upto 20 Length only.</v>
      </c>
      <c r="K34" s="46" t="str">
        <f t="shared" si="4"/>
        <v>Please Enter Data upto 15 Length only.</v>
      </c>
    </row>
    <row r="36" spans="1:14" s="47" customFormat="1" ht="35.1" customHeight="1" x14ac:dyDescent="0.3">
      <c r="A36" s="47" t="s">
        <v>650</v>
      </c>
      <c r="B36" s="290" t="s">
        <v>577</v>
      </c>
      <c r="C36" s="290" t="s">
        <v>578</v>
      </c>
      <c r="D36" s="48" t="s">
        <v>579</v>
      </c>
      <c r="E36" s="290" t="s">
        <v>580</v>
      </c>
      <c r="F36" s="290" t="s">
        <v>581</v>
      </c>
      <c r="G36" s="290" t="s">
        <v>1165</v>
      </c>
      <c r="H36" s="290" t="s">
        <v>582</v>
      </c>
      <c r="I36" s="290" t="s">
        <v>678</v>
      </c>
      <c r="J36" s="290" t="s">
        <v>679</v>
      </c>
      <c r="K36" s="290" t="s">
        <v>680</v>
      </c>
      <c r="L36" s="290" t="s">
        <v>197</v>
      </c>
      <c r="M36" s="290" t="s">
        <v>583</v>
      </c>
      <c r="N36" s="47" t="s">
        <v>681</v>
      </c>
    </row>
    <row r="37" spans="1:14" ht="35.1" customHeight="1" x14ac:dyDescent="0.25">
      <c r="A37" s="46" t="s">
        <v>472</v>
      </c>
      <c r="B37" s="46" t="s">
        <v>63</v>
      </c>
      <c r="C37" s="46" t="s">
        <v>66</v>
      </c>
      <c r="D37" s="46" t="s">
        <v>63</v>
      </c>
      <c r="E37" s="46" t="s">
        <v>66</v>
      </c>
      <c r="F37" s="46" t="s">
        <v>66</v>
      </c>
      <c r="G37" s="46" t="s">
        <v>66</v>
      </c>
      <c r="H37" s="46" t="s">
        <v>66</v>
      </c>
      <c r="I37" s="46" t="s">
        <v>66</v>
      </c>
      <c r="J37" s="46" t="s">
        <v>66</v>
      </c>
      <c r="K37" s="46" t="s">
        <v>66</v>
      </c>
      <c r="L37" s="46" t="s">
        <v>66</v>
      </c>
      <c r="M37" s="46" t="s">
        <v>66</v>
      </c>
    </row>
    <row r="38" spans="1:14" ht="35.1" customHeight="1" x14ac:dyDescent="0.25">
      <c r="A38" s="46" t="s">
        <v>471</v>
      </c>
      <c r="B38" s="46">
        <v>11</v>
      </c>
      <c r="C38" s="46">
        <v>50</v>
      </c>
      <c r="D38" s="46">
        <v>20</v>
      </c>
      <c r="E38" s="46">
        <v>10</v>
      </c>
      <c r="F38" s="46">
        <v>40</v>
      </c>
      <c r="H38" s="46">
        <v>200</v>
      </c>
      <c r="I38" s="46">
        <v>20</v>
      </c>
      <c r="J38" s="46">
        <v>20</v>
      </c>
      <c r="K38" s="46">
        <v>20</v>
      </c>
      <c r="M38" s="46">
        <v>15</v>
      </c>
    </row>
    <row r="39" spans="1:14" ht="35.1" customHeight="1" x14ac:dyDescent="0.25">
      <c r="A39" s="46" t="s">
        <v>473</v>
      </c>
      <c r="B39" s="46" t="s">
        <v>682</v>
      </c>
      <c r="C39" s="46" t="s">
        <v>683</v>
      </c>
      <c r="D39" s="46" t="s">
        <v>684</v>
      </c>
      <c r="E39" s="46" t="s">
        <v>685</v>
      </c>
      <c r="F39" s="46" t="s">
        <v>686</v>
      </c>
      <c r="G39" s="46" t="s">
        <v>687</v>
      </c>
      <c r="H39" s="46" t="s">
        <v>688</v>
      </c>
      <c r="I39" s="46" t="s">
        <v>689</v>
      </c>
      <c r="J39" s="46" t="s">
        <v>690</v>
      </c>
      <c r="K39" s="46" t="s">
        <v>691</v>
      </c>
      <c r="L39" s="46" t="s">
        <v>692</v>
      </c>
      <c r="M39" s="46" t="s">
        <v>1166</v>
      </c>
    </row>
    <row r="40" spans="1:14" ht="35.1" customHeight="1" x14ac:dyDescent="0.25">
      <c r="A40" s="46" t="s">
        <v>474</v>
      </c>
      <c r="B40" s="46" t="str">
        <f t="shared" ref="B40:L40" si="5">CONCATENATE(B36," is Mandatory field.")</f>
        <v>PIN of Purchaser is Mandatory field.</v>
      </c>
      <c r="C40" s="46" t="str">
        <f t="shared" si="5"/>
        <v>Name of Purchaser is Mandatory field.</v>
      </c>
      <c r="D40" s="46" t="str">
        <f t="shared" si="5"/>
        <v>ETR Serial Number is Mandatory field.</v>
      </c>
      <c r="E40" s="46" t="str">
        <f t="shared" si="5"/>
        <v>Invoice Date is Mandatory field.</v>
      </c>
      <c r="F40" s="46" t="str">
        <f t="shared" si="5"/>
        <v>Invoice Number is Mandatory field.</v>
      </c>
      <c r="G40" s="46" t="str">
        <f t="shared" si="5"/>
        <v>Type of Exports is Mandatory field.</v>
      </c>
      <c r="H40" s="46" t="str">
        <f t="shared" si="5"/>
        <v>Description of Goods / Services is Mandatory field.</v>
      </c>
      <c r="I40" s="46" t="str">
        <f t="shared" si="5"/>
        <v>Custom Entry Number is Mandatory field.</v>
      </c>
      <c r="J40" s="46" t="str">
        <f t="shared" si="5"/>
        <v>Port of Exit is Mandatory field.</v>
      </c>
      <c r="K40" s="46" t="str">
        <f t="shared" si="5"/>
        <v>Destination Country is Mandatory field.</v>
      </c>
      <c r="L40" s="46" t="str">
        <f t="shared" si="5"/>
        <v>Relevant Paragraph is Mandatory field.</v>
      </c>
      <c r="M40" s="46" t="str">
        <f>CONCATENATE(M36," is Mandatory field.")</f>
        <v>Taxable Value is Mandatory field.</v>
      </c>
    </row>
    <row r="41" spans="1:14" ht="35.1" customHeight="1" x14ac:dyDescent="0.25">
      <c r="A41" s="46" t="s">
        <v>475</v>
      </c>
      <c r="B41" s="46" t="s">
        <v>693</v>
      </c>
      <c r="C41" s="46" t="s">
        <v>694</v>
      </c>
      <c r="D41" s="46" t="s">
        <v>695</v>
      </c>
      <c r="E41" s="46" t="s">
        <v>696</v>
      </c>
      <c r="F41" s="46" t="s">
        <v>697</v>
      </c>
      <c r="H41" s="46" t="s">
        <v>1167</v>
      </c>
      <c r="I41" s="46" t="s">
        <v>1168</v>
      </c>
      <c r="J41" s="46" t="s">
        <v>698</v>
      </c>
      <c r="K41" s="46" t="s">
        <v>1169</v>
      </c>
      <c r="M41" s="46" t="s">
        <v>1170</v>
      </c>
    </row>
    <row r="42" spans="1:14" ht="35.1" customHeight="1" x14ac:dyDescent="0.25">
      <c r="A42" s="46" t="s">
        <v>474</v>
      </c>
      <c r="B42" s="46" t="str">
        <f>CONCATENATE("Please Enter Data upto ",B38," Length only.")</f>
        <v>Please Enter Data upto 11 Length only.</v>
      </c>
      <c r="C42" s="46" t="str">
        <f>CONCATENATE("Please Enter AlphaNumeric Data.Special characters like Space , - . / : are allowed.")</f>
        <v>Please Enter AlphaNumeric Data.Special characters like Space , - . / : are allowed.</v>
      </c>
      <c r="D42" s="46" t="s">
        <v>608</v>
      </c>
      <c r="E42" s="46" t="str">
        <f>CONCATENATE("Please Enter Data upto ",E38," Length only.")</f>
        <v>Please Enter Data upto 10 Length only.</v>
      </c>
      <c r="F42" s="46" t="str">
        <f>CONCATENATE("Please Enter AlphaNumeric Data.Special characters like Space , - . / : are allowed.")</f>
        <v>Please Enter AlphaNumeric Data.Special characters like Space , - . / : are allowed.</v>
      </c>
      <c r="H42" s="46" t="str">
        <f>CONCATENATE("Please Enter AlphaNumeric Data.Special characters like Space , - . / : are allowed.")</f>
        <v>Please Enter AlphaNumeric Data.Special characters like Space , - . / : are allowed.</v>
      </c>
      <c r="I42" s="46" t="s">
        <v>608</v>
      </c>
      <c r="J42" s="46" t="s">
        <v>699</v>
      </c>
      <c r="K42" s="46" t="s">
        <v>699</v>
      </c>
      <c r="M42" s="46" t="str">
        <f>CONCATENATE("Please Enter Numeric Data Only.")</f>
        <v>Please Enter Numeric Data Only.</v>
      </c>
    </row>
    <row r="43" spans="1:14" ht="35.1" customHeight="1" x14ac:dyDescent="0.25">
      <c r="A43" s="46" t="s">
        <v>476</v>
      </c>
      <c r="C43" s="46" t="s">
        <v>700</v>
      </c>
      <c r="D43" s="46" t="s">
        <v>701</v>
      </c>
      <c r="E43" s="46" t="s">
        <v>702</v>
      </c>
      <c r="F43" s="46" t="s">
        <v>1226</v>
      </c>
      <c r="H43" s="46" t="s">
        <v>1171</v>
      </c>
      <c r="I43" s="46" t="s">
        <v>703</v>
      </c>
      <c r="J43" s="46" t="s">
        <v>704</v>
      </c>
      <c r="K43" s="46" t="s">
        <v>1172</v>
      </c>
      <c r="M43" s="46" t="s">
        <v>1173</v>
      </c>
    </row>
    <row r="44" spans="1:14" ht="35.1" customHeight="1" x14ac:dyDescent="0.25">
      <c r="A44" s="46" t="s">
        <v>474</v>
      </c>
      <c r="B44" s="46" t="s">
        <v>616</v>
      </c>
      <c r="C44" s="46" t="str">
        <f>CONCATENATE("Please Enter Data upto ",C38," Length only.")</f>
        <v>Please Enter Data upto 50 Length only.</v>
      </c>
      <c r="D44" s="46" t="str">
        <f>CONCATENATE("Please Enter Data upto ",D38," Length only.")</f>
        <v>Please Enter Data upto 20 Length only.</v>
      </c>
      <c r="E44" s="46" t="s">
        <v>617</v>
      </c>
      <c r="F44" s="46" t="str">
        <f>CONCATENATE("Please Enter Data upto ",F38," Length only.")</f>
        <v>Please Enter Data upto 40 Length only.</v>
      </c>
      <c r="H44" s="46" t="str">
        <f>CONCATENATE("Please Enter Data upto ",H38," Length only.")</f>
        <v>Please Enter Data upto 200 Length only.</v>
      </c>
      <c r="I44" s="46" t="str">
        <f>CONCATENATE("Please Enter Data upto ",I38," Length only.")</f>
        <v>Please Enter Data upto 20 Length only.</v>
      </c>
      <c r="J44" s="46" t="str">
        <f>CONCATENATE("Please Enter Data upto ",J38," Length only.")</f>
        <v>Please Enter Data upto 20 Length only.</v>
      </c>
      <c r="K44" s="46" t="str">
        <f>CONCATENATE("Please Enter Data upto ",K38," Length only.")</f>
        <v>Please Enter Data upto 20 Length only.</v>
      </c>
      <c r="M44" s="46" t="str">
        <f>CONCATENATE("Please Enter Data upto ",M38," Length only.")</f>
        <v>Please Enter Data upto 15 Length only.</v>
      </c>
    </row>
    <row r="45" spans="1:14" ht="35.1" customHeight="1" x14ac:dyDescent="0.25">
      <c r="M45" s="46"/>
    </row>
    <row r="46" spans="1:14" ht="35.1" customHeight="1" x14ac:dyDescent="0.3">
      <c r="A46" s="47" t="s">
        <v>705</v>
      </c>
      <c r="B46" s="48" t="s">
        <v>577</v>
      </c>
      <c r="C46" s="48" t="s">
        <v>578</v>
      </c>
      <c r="D46" s="48" t="s">
        <v>579</v>
      </c>
      <c r="E46" s="48" t="s">
        <v>580</v>
      </c>
      <c r="F46" s="48" t="s">
        <v>581</v>
      </c>
      <c r="G46" s="48" t="s">
        <v>582</v>
      </c>
      <c r="H46" s="48" t="s">
        <v>706</v>
      </c>
      <c r="M46" s="46"/>
      <c r="N46" s="46" t="s">
        <v>707</v>
      </c>
    </row>
    <row r="47" spans="1:14" ht="35.1" customHeight="1" x14ac:dyDescent="0.25">
      <c r="A47" s="46" t="s">
        <v>472</v>
      </c>
      <c r="B47" s="46" t="s">
        <v>66</v>
      </c>
      <c r="C47" s="46" t="s">
        <v>66</v>
      </c>
      <c r="D47" s="46" t="s">
        <v>63</v>
      </c>
      <c r="E47" s="46" t="s">
        <v>66</v>
      </c>
      <c r="F47" s="46" t="s">
        <v>66</v>
      </c>
      <c r="G47" s="46" t="s">
        <v>66</v>
      </c>
      <c r="H47" s="46" t="s">
        <v>66</v>
      </c>
    </row>
    <row r="48" spans="1:14" ht="35.1" customHeight="1" x14ac:dyDescent="0.25">
      <c r="A48" s="46" t="s">
        <v>471</v>
      </c>
      <c r="B48" s="46">
        <v>11</v>
      </c>
      <c r="C48" s="46">
        <v>50</v>
      </c>
      <c r="D48" s="46">
        <v>20</v>
      </c>
      <c r="E48" s="46">
        <v>10</v>
      </c>
      <c r="F48" s="46">
        <v>40</v>
      </c>
      <c r="G48" s="46">
        <v>200</v>
      </c>
      <c r="H48" s="46">
        <v>15</v>
      </c>
    </row>
    <row r="49" spans="1:14" ht="35.1" customHeight="1" x14ac:dyDescent="0.25">
      <c r="A49" s="46" t="s">
        <v>473</v>
      </c>
      <c r="B49" s="46" t="s">
        <v>708</v>
      </c>
      <c r="C49" s="46" t="s">
        <v>709</v>
      </c>
      <c r="D49" s="46" t="s">
        <v>710</v>
      </c>
      <c r="E49" s="46" t="s">
        <v>711</v>
      </c>
      <c r="F49" s="46" t="s">
        <v>712</v>
      </c>
      <c r="G49" s="46" t="s">
        <v>713</v>
      </c>
      <c r="H49" s="46" t="s">
        <v>714</v>
      </c>
    </row>
    <row r="50" spans="1:14" ht="35.1" customHeight="1" x14ac:dyDescent="0.25">
      <c r="A50" s="46" t="s">
        <v>474</v>
      </c>
      <c r="B50" s="46" t="str">
        <f t="shared" ref="B50:H50" si="6">CONCATENATE(B46," is Mandatory field.")</f>
        <v>PIN of Purchaser is Mandatory field.</v>
      </c>
      <c r="C50" s="46" t="str">
        <f t="shared" si="6"/>
        <v>Name of Purchaser is Mandatory field.</v>
      </c>
      <c r="D50" s="46" t="str">
        <f t="shared" si="6"/>
        <v>ETR Serial Number is Mandatory field.</v>
      </c>
      <c r="E50" s="46" t="str">
        <f t="shared" si="6"/>
        <v>Invoice Date is Mandatory field.</v>
      </c>
      <c r="F50" s="46" t="str">
        <f t="shared" si="6"/>
        <v>Invoice Number is Mandatory field.</v>
      </c>
      <c r="G50" s="46" t="str">
        <f t="shared" si="6"/>
        <v>Description of Goods / Services is Mandatory field.</v>
      </c>
      <c r="H50" s="46" t="str">
        <f t="shared" si="6"/>
        <v>Sales Value is Mandatory field.</v>
      </c>
    </row>
    <row r="51" spans="1:14" ht="35.1" customHeight="1" x14ac:dyDescent="0.25">
      <c r="A51" s="46" t="s">
        <v>475</v>
      </c>
      <c r="B51" s="46" t="s">
        <v>715</v>
      </c>
      <c r="C51" s="46" t="s">
        <v>716</v>
      </c>
      <c r="D51" s="46" t="s">
        <v>717</v>
      </c>
      <c r="E51" s="46" t="s">
        <v>718</v>
      </c>
      <c r="F51" s="46" t="s">
        <v>719</v>
      </c>
      <c r="G51" s="46" t="s">
        <v>720</v>
      </c>
      <c r="H51" s="46" t="s">
        <v>721</v>
      </c>
    </row>
    <row r="52" spans="1:14" ht="35.1" customHeight="1" x14ac:dyDescent="0.25">
      <c r="A52" s="46" t="s">
        <v>474</v>
      </c>
      <c r="B52" s="46" t="str">
        <f>CONCATENATE("Please Enter Data upto ",B48," Length only.")</f>
        <v>Please Enter Data upto 11 Length only.</v>
      </c>
      <c r="C52" s="46" t="str">
        <f>CONCATENATE("Please Enter AlphaNumeric Data.Special characters like Space , - . / : are allowed.")</f>
        <v>Please Enter AlphaNumeric Data.Special characters like Space , - . / : are allowed.</v>
      </c>
      <c r="D52" s="46" t="s">
        <v>608</v>
      </c>
      <c r="E52" s="46" t="str">
        <f>CONCATENATE("Please Enter Data upto ",E48," Length only.")</f>
        <v>Please Enter Data upto 10 Length only.</v>
      </c>
      <c r="F52" s="46" t="str">
        <f>CONCATENATE("Please Enter AlphaNumeric Data.Special characters like Space , - . / : are allowed.")</f>
        <v>Please Enter AlphaNumeric Data.Special characters like Space , - . / : are allowed.</v>
      </c>
      <c r="G52" s="46" t="str">
        <f>CONCATENATE("Please Enter AlphaNumeric Data.Special characters like Space , - . / : are allowed.")</f>
        <v>Please Enter AlphaNumeric Data.Special characters like Space , - . / : are allowed.</v>
      </c>
      <c r="H52" s="46" t="str">
        <f>CONCATENATE("Please Enter Numeric Data Only.")</f>
        <v>Please Enter Numeric Data Only.</v>
      </c>
    </row>
    <row r="53" spans="1:14" ht="35.1" customHeight="1" x14ac:dyDescent="0.25">
      <c r="A53" s="46" t="s">
        <v>476</v>
      </c>
      <c r="C53" s="46" t="s">
        <v>722</v>
      </c>
      <c r="D53" s="46" t="s">
        <v>723</v>
      </c>
      <c r="E53" s="46" t="s">
        <v>724</v>
      </c>
      <c r="F53" s="46" t="s">
        <v>1227</v>
      </c>
      <c r="G53" s="46" t="s">
        <v>725</v>
      </c>
      <c r="H53" s="46" t="s">
        <v>726</v>
      </c>
    </row>
    <row r="54" spans="1:14" ht="35.1" customHeight="1" x14ac:dyDescent="0.25">
      <c r="A54" s="46" t="s">
        <v>474</v>
      </c>
      <c r="B54" s="46" t="s">
        <v>616</v>
      </c>
      <c r="C54" s="46" t="str">
        <f t="shared" ref="C54:H54" si="7">CONCATENATE("Please Enter Data upto ",C48," Length only.")</f>
        <v>Please Enter Data upto 50 Length only.</v>
      </c>
      <c r="D54" s="46" t="str">
        <f t="shared" si="7"/>
        <v>Please Enter Data upto 20 Length only.</v>
      </c>
      <c r="E54" s="46" t="s">
        <v>617</v>
      </c>
      <c r="F54" s="46" t="str">
        <f t="shared" si="7"/>
        <v>Please Enter Data upto 40 Length only.</v>
      </c>
      <c r="G54" s="46" t="str">
        <f t="shared" si="7"/>
        <v>Please Enter Data upto 200 Length only.</v>
      </c>
      <c r="H54" s="46" t="str">
        <f t="shared" si="7"/>
        <v>Please Enter Data upto 15 Length only.</v>
      </c>
    </row>
    <row r="56" spans="1:14" ht="35.1" customHeight="1" x14ac:dyDescent="0.3">
      <c r="A56" s="47" t="s">
        <v>727</v>
      </c>
      <c r="B56" s="48" t="s">
        <v>728</v>
      </c>
      <c r="C56" s="48" t="s">
        <v>729</v>
      </c>
      <c r="D56" s="48" t="s">
        <v>730</v>
      </c>
      <c r="E56" s="48" t="s">
        <v>580</v>
      </c>
      <c r="F56" s="48" t="s">
        <v>581</v>
      </c>
      <c r="G56" s="48" t="s">
        <v>582</v>
      </c>
      <c r="H56" s="48" t="s">
        <v>678</v>
      </c>
      <c r="I56" s="48" t="s">
        <v>583</v>
      </c>
      <c r="J56" s="48" t="s">
        <v>584</v>
      </c>
      <c r="K56" s="47" t="s">
        <v>585</v>
      </c>
      <c r="L56" s="47" t="s">
        <v>586</v>
      </c>
      <c r="N56" s="46" t="s">
        <v>731</v>
      </c>
    </row>
    <row r="57" spans="1:14" ht="35.1" customHeight="1" x14ac:dyDescent="0.25">
      <c r="A57" s="46" t="s">
        <v>472</v>
      </c>
      <c r="B57" s="46" t="s">
        <v>66</v>
      </c>
      <c r="C57" s="46" t="s">
        <v>66</v>
      </c>
      <c r="D57" s="46" t="s">
        <v>66</v>
      </c>
      <c r="E57" s="46" t="s">
        <v>66</v>
      </c>
      <c r="F57" s="46" t="s">
        <v>66</v>
      </c>
      <c r="G57" s="46" t="s">
        <v>66</v>
      </c>
      <c r="H57" s="46" t="s">
        <v>66</v>
      </c>
      <c r="I57" s="46" t="s">
        <v>66</v>
      </c>
      <c r="J57" s="46" t="s">
        <v>63</v>
      </c>
      <c r="K57" s="46" t="s">
        <v>66</v>
      </c>
      <c r="L57" s="46" t="s">
        <v>66</v>
      </c>
    </row>
    <row r="58" spans="1:14" ht="35.1" customHeight="1" x14ac:dyDescent="0.25">
      <c r="A58" s="46" t="s">
        <v>471</v>
      </c>
      <c r="C58" s="46">
        <v>11</v>
      </c>
      <c r="D58" s="46">
        <v>50</v>
      </c>
      <c r="E58" s="46">
        <v>10</v>
      </c>
      <c r="F58" s="46">
        <v>40</v>
      </c>
      <c r="G58" s="46">
        <v>200</v>
      </c>
      <c r="H58" s="46">
        <v>20</v>
      </c>
      <c r="I58" s="46">
        <v>15</v>
      </c>
      <c r="J58" s="46">
        <v>15</v>
      </c>
      <c r="K58" s="46">
        <v>40</v>
      </c>
      <c r="L58" s="46">
        <v>10</v>
      </c>
    </row>
    <row r="59" spans="1:14" ht="35.1" customHeight="1" x14ac:dyDescent="0.25">
      <c r="A59" s="46" t="s">
        <v>473</v>
      </c>
      <c r="B59" s="46" t="s">
        <v>732</v>
      </c>
      <c r="C59" s="46" t="s">
        <v>733</v>
      </c>
      <c r="D59" s="46" t="s">
        <v>734</v>
      </c>
      <c r="E59" s="46" t="s">
        <v>735</v>
      </c>
      <c r="F59" s="46" t="s">
        <v>736</v>
      </c>
      <c r="G59" s="46" t="s">
        <v>737</v>
      </c>
      <c r="H59" s="46" t="s">
        <v>738</v>
      </c>
      <c r="I59" s="46" t="s">
        <v>739</v>
      </c>
      <c r="J59" s="46" t="s">
        <v>740</v>
      </c>
      <c r="K59" s="46" t="s">
        <v>741</v>
      </c>
      <c r="L59" s="46" t="s">
        <v>742</v>
      </c>
    </row>
    <row r="60" spans="1:14" ht="35.1" customHeight="1" x14ac:dyDescent="0.25">
      <c r="A60" s="46" t="s">
        <v>474</v>
      </c>
      <c r="B60" s="46" t="str">
        <f t="shared" ref="B60:J60" si="8">CONCATENATE(B56," is Mandatory field.")</f>
        <v>Type of Purchases is Mandatory field.</v>
      </c>
      <c r="C60" s="46" t="str">
        <f t="shared" si="8"/>
        <v>PIN of Supplier is Mandatory field.</v>
      </c>
      <c r="D60" s="46" t="str">
        <f t="shared" si="8"/>
        <v>Name of Supplier is Mandatory field.</v>
      </c>
      <c r="E60" s="46" t="str">
        <f t="shared" si="8"/>
        <v>Invoice Date is Mandatory field.</v>
      </c>
      <c r="F60" s="46" t="str">
        <f t="shared" si="8"/>
        <v>Invoice Number is Mandatory field.</v>
      </c>
      <c r="G60" s="46" t="str">
        <f t="shared" si="8"/>
        <v>Description of Goods / Services is Mandatory field.</v>
      </c>
      <c r="H60" s="46" t="str">
        <f t="shared" si="8"/>
        <v>Custom Entry Number is Mandatory field.</v>
      </c>
      <c r="I60" s="46" t="str">
        <f t="shared" si="8"/>
        <v>Taxable Value is Mandatory field.</v>
      </c>
      <c r="J60" s="46" t="str">
        <f t="shared" si="8"/>
        <v>Amount of VAT  is Mandatory field.</v>
      </c>
      <c r="K60" s="46" t="str">
        <f>CONCATENATE(K56," is Mandatory field.")</f>
        <v>Relevant Invoice Number is Mandatory field.</v>
      </c>
      <c r="L60" s="46" t="str">
        <f>CONCATENATE(L56," is Mandatory field.")</f>
        <v>Relevant Invoice Date is Mandatory field.</v>
      </c>
    </row>
    <row r="61" spans="1:14" ht="35.1" customHeight="1" x14ac:dyDescent="0.25">
      <c r="A61" s="46" t="s">
        <v>475</v>
      </c>
      <c r="C61" s="46" t="s">
        <v>743</v>
      </c>
      <c r="D61" s="46" t="s">
        <v>744</v>
      </c>
      <c r="E61" s="46" t="s">
        <v>745</v>
      </c>
      <c r="F61" s="46" t="s">
        <v>746</v>
      </c>
      <c r="G61" s="46" t="s">
        <v>747</v>
      </c>
      <c r="H61" s="46" t="s">
        <v>748</v>
      </c>
      <c r="I61" s="46" t="s">
        <v>749</v>
      </c>
      <c r="J61" s="46" t="s">
        <v>750</v>
      </c>
      <c r="K61" s="46" t="s">
        <v>751</v>
      </c>
      <c r="L61" s="46" t="s">
        <v>752</v>
      </c>
    </row>
    <row r="62" spans="1:14" ht="35.1" customHeight="1" x14ac:dyDescent="0.25">
      <c r="A62" s="46" t="s">
        <v>474</v>
      </c>
      <c r="C62" s="46" t="str">
        <f>CONCATENATE("Please Enter Data upto ",C58," Length only.")</f>
        <v>Please Enter Data upto 11 Length only.</v>
      </c>
      <c r="D62" s="46" t="str">
        <f>CONCATENATE("Please Enter AlphaNumeric Data.Special characters like Space , - . / : are allowed.")</f>
        <v>Please Enter AlphaNumeric Data.Special characters like Space , - . / : are allowed.</v>
      </c>
      <c r="E62" s="46" t="str">
        <f>CONCATENATE("Please Enter Data upto ",E58," Length only.")</f>
        <v>Please Enter Data upto 10 Length only.</v>
      </c>
      <c r="F62" s="46" t="str">
        <f>CONCATENATE("Please Enter AlphaNumeric Data.Special characters like Space , - . / : are allowed.")</f>
        <v>Please Enter AlphaNumeric Data.Special characters like Space , - . / : are allowed.</v>
      </c>
      <c r="G62" s="46" t="str">
        <f>CONCATENATE("Please Enter AlphaNumeric Data.Special characters like Space , - . /  : are allowed.")</f>
        <v>Please Enter AlphaNumeric Data.Special characters like Space , - . /  : are allowed.</v>
      </c>
      <c r="H62" s="46" t="str">
        <f>CONCATENATE("Please Enter AlphaNumeric Data.Special characters are not allowed.")</f>
        <v>Please Enter AlphaNumeric Data.Special characters are not allowed.</v>
      </c>
      <c r="I62" s="46" t="str">
        <f>CONCATENATE("Please Enter Numeric Data Only.")</f>
        <v>Please Enter Numeric Data Only.</v>
      </c>
      <c r="J62" s="46" t="str">
        <f>CONCATENATE("Please Enter Numeric Data Only.")</f>
        <v>Please Enter Numeric Data Only.</v>
      </c>
      <c r="K62" s="46" t="str">
        <f>CONCATENATE("Please Enter AlphaNumeric Data.Special characters like Space , - . /  : are allowed.")</f>
        <v>Please Enter AlphaNumeric Data.Special characters like Space , - . /  : are allowed.</v>
      </c>
      <c r="L62" s="46" t="str">
        <f>CONCATENATE("Please Enter Data upto ",L58," Length only.")</f>
        <v>Please Enter Data upto 10 Length only.</v>
      </c>
    </row>
    <row r="63" spans="1:14" ht="35.1" customHeight="1" x14ac:dyDescent="0.25">
      <c r="A63" s="46" t="s">
        <v>476</v>
      </c>
      <c r="D63" s="46" t="s">
        <v>753</v>
      </c>
      <c r="E63" s="46" t="s">
        <v>754</v>
      </c>
      <c r="F63" s="46" t="s">
        <v>1228</v>
      </c>
      <c r="G63" s="46" t="s">
        <v>755</v>
      </c>
      <c r="H63" s="46" t="s">
        <v>756</v>
      </c>
      <c r="I63" s="46" t="s">
        <v>757</v>
      </c>
      <c r="J63" s="46" t="s">
        <v>758</v>
      </c>
      <c r="K63" s="46" t="s">
        <v>1234</v>
      </c>
      <c r="L63" s="46" t="s">
        <v>759</v>
      </c>
    </row>
    <row r="64" spans="1:14" ht="35.1" customHeight="1" x14ac:dyDescent="0.25">
      <c r="A64" s="46" t="s">
        <v>474</v>
      </c>
      <c r="C64" s="46" t="s">
        <v>760</v>
      </c>
      <c r="D64" s="46" t="str">
        <f t="shared" ref="D64:J64" si="9">CONCATENATE("Please Enter Data upto ",D58," Length only.")</f>
        <v>Please Enter Data upto 50 Length only.</v>
      </c>
      <c r="E64" s="46" t="s">
        <v>617</v>
      </c>
      <c r="F64" s="46" t="str">
        <f t="shared" si="9"/>
        <v>Please Enter Data upto 40 Length only.</v>
      </c>
      <c r="G64" s="46" t="str">
        <f t="shared" si="9"/>
        <v>Please Enter Data upto 200 Length only.</v>
      </c>
      <c r="H64" s="46" t="str">
        <f t="shared" si="9"/>
        <v>Please Enter Data upto 20 Length only.</v>
      </c>
      <c r="I64" s="46" t="str">
        <f t="shared" si="9"/>
        <v>Please Enter Data upto 15 Length only.</v>
      </c>
      <c r="J64" s="46" t="str">
        <f t="shared" si="9"/>
        <v>Please Enter Data upto 15 Length only.</v>
      </c>
      <c r="K64" s="46" t="str">
        <f>CONCATENATE("Please Enter Data upto ",K58," Length only.")</f>
        <v>Please Enter Data upto 40 Length only.</v>
      </c>
      <c r="L64" s="46" t="s">
        <v>617</v>
      </c>
    </row>
    <row r="65" spans="1:14" ht="35.1" customHeight="1" x14ac:dyDescent="0.25">
      <c r="A65" s="46" t="s">
        <v>619</v>
      </c>
      <c r="F65" s="46" t="s">
        <v>1217</v>
      </c>
      <c r="L65" s="46" t="s">
        <v>1245</v>
      </c>
    </row>
    <row r="66" spans="1:14" ht="35.1" customHeight="1" x14ac:dyDescent="0.25">
      <c r="A66" s="46" t="s">
        <v>474</v>
      </c>
      <c r="F66" s="46" t="s">
        <v>1219</v>
      </c>
      <c r="K66" s="46" t="s">
        <v>620</v>
      </c>
      <c r="L66" s="46" t="s">
        <v>1246</v>
      </c>
    </row>
    <row r="68" spans="1:14" ht="35.1" customHeight="1" x14ac:dyDescent="0.3">
      <c r="A68" s="47" t="s">
        <v>761</v>
      </c>
      <c r="B68" s="48" t="s">
        <v>728</v>
      </c>
      <c r="C68" s="48" t="s">
        <v>729</v>
      </c>
      <c r="D68" s="48" t="s">
        <v>730</v>
      </c>
      <c r="E68" s="48" t="s">
        <v>580</v>
      </c>
      <c r="F68" s="48" t="s">
        <v>581</v>
      </c>
      <c r="G68" s="48" t="s">
        <v>582</v>
      </c>
      <c r="H68" s="48" t="s">
        <v>678</v>
      </c>
      <c r="I68" s="48" t="s">
        <v>583</v>
      </c>
      <c r="J68" s="48" t="s">
        <v>584</v>
      </c>
      <c r="K68" s="47" t="s">
        <v>585</v>
      </c>
      <c r="L68" s="47" t="s">
        <v>586</v>
      </c>
      <c r="N68" s="46" t="s">
        <v>1174</v>
      </c>
    </row>
    <row r="69" spans="1:14" ht="35.1" customHeight="1" x14ac:dyDescent="0.25">
      <c r="A69" s="46" t="s">
        <v>472</v>
      </c>
      <c r="B69" s="46" t="s">
        <v>66</v>
      </c>
      <c r="C69" s="46" t="s">
        <v>66</v>
      </c>
      <c r="D69" s="46" t="s">
        <v>66</v>
      </c>
      <c r="E69" s="46" t="s">
        <v>66</v>
      </c>
      <c r="F69" s="46" t="s">
        <v>66</v>
      </c>
      <c r="G69" s="46" t="s">
        <v>66</v>
      </c>
      <c r="H69" s="46" t="s">
        <v>66</v>
      </c>
      <c r="I69" s="46" t="s">
        <v>66</v>
      </c>
      <c r="J69" s="46" t="s">
        <v>63</v>
      </c>
      <c r="K69" s="46" t="s">
        <v>66</v>
      </c>
      <c r="L69" s="46" t="s">
        <v>66</v>
      </c>
    </row>
    <row r="70" spans="1:14" ht="35.1" customHeight="1" x14ac:dyDescent="0.25">
      <c r="A70" s="46" t="s">
        <v>471</v>
      </c>
      <c r="C70" s="46">
        <v>11</v>
      </c>
      <c r="D70" s="46">
        <v>50</v>
      </c>
      <c r="E70" s="46">
        <v>10</v>
      </c>
      <c r="F70" s="46">
        <v>40</v>
      </c>
      <c r="G70" s="46">
        <v>200</v>
      </c>
      <c r="H70" s="46">
        <v>20</v>
      </c>
      <c r="I70" s="46">
        <v>15</v>
      </c>
      <c r="J70" s="46">
        <v>15</v>
      </c>
      <c r="K70" s="46">
        <v>40</v>
      </c>
      <c r="L70" s="46">
        <v>10</v>
      </c>
    </row>
    <row r="71" spans="1:14" ht="35.1" customHeight="1" x14ac:dyDescent="0.25">
      <c r="A71" s="46" t="s">
        <v>473</v>
      </c>
      <c r="B71" s="46" t="s">
        <v>762</v>
      </c>
      <c r="C71" s="46" t="s">
        <v>763</v>
      </c>
      <c r="D71" s="46" t="s">
        <v>764</v>
      </c>
      <c r="E71" s="46" t="s">
        <v>765</v>
      </c>
      <c r="F71" s="46" t="s">
        <v>766</v>
      </c>
      <c r="G71" s="46" t="s">
        <v>767</v>
      </c>
      <c r="H71" s="46" t="s">
        <v>768</v>
      </c>
      <c r="I71" s="46" t="s">
        <v>769</v>
      </c>
      <c r="J71" s="46" t="s">
        <v>770</v>
      </c>
      <c r="K71" s="46" t="s">
        <v>771</v>
      </c>
      <c r="L71" s="46" t="s">
        <v>772</v>
      </c>
    </row>
    <row r="72" spans="1:14" ht="35.1" customHeight="1" x14ac:dyDescent="0.25">
      <c r="A72" s="46" t="s">
        <v>474</v>
      </c>
      <c r="B72" s="46" t="str">
        <f t="shared" ref="B72:J72" si="10">CONCATENATE(B68," is Mandatory field.")</f>
        <v>Type of Purchases is Mandatory field.</v>
      </c>
      <c r="C72" s="46" t="str">
        <f t="shared" si="10"/>
        <v>PIN of Supplier is Mandatory field.</v>
      </c>
      <c r="D72" s="46" t="str">
        <f t="shared" si="10"/>
        <v>Name of Supplier is Mandatory field.</v>
      </c>
      <c r="E72" s="46" t="str">
        <f t="shared" si="10"/>
        <v>Invoice Date is Mandatory field.</v>
      </c>
      <c r="F72" s="46" t="str">
        <f t="shared" si="10"/>
        <v>Invoice Number is Mandatory field.</v>
      </c>
      <c r="G72" s="46" t="str">
        <f t="shared" si="10"/>
        <v>Description of Goods / Services is Mandatory field.</v>
      </c>
      <c r="H72" s="46" t="str">
        <f t="shared" si="10"/>
        <v>Custom Entry Number is Mandatory field.</v>
      </c>
      <c r="I72" s="46" t="str">
        <f t="shared" si="10"/>
        <v>Taxable Value is Mandatory field.</v>
      </c>
      <c r="J72" s="46" t="str">
        <f t="shared" si="10"/>
        <v>Amount of VAT  is Mandatory field.</v>
      </c>
      <c r="K72" s="46" t="str">
        <f>CONCATENATE(K68," is Mandatory field.")</f>
        <v>Relevant Invoice Number is Mandatory field.</v>
      </c>
      <c r="L72" s="46" t="str">
        <f>CONCATENATE(L68," is Mandatory field.")</f>
        <v>Relevant Invoice Date is Mandatory field.</v>
      </c>
    </row>
    <row r="73" spans="1:14" ht="35.1" customHeight="1" x14ac:dyDescent="0.25">
      <c r="A73" s="46" t="s">
        <v>475</v>
      </c>
      <c r="C73" s="46" t="s">
        <v>773</v>
      </c>
      <c r="D73" s="46" t="s">
        <v>774</v>
      </c>
      <c r="E73" s="46" t="s">
        <v>775</v>
      </c>
      <c r="F73" s="46" t="s">
        <v>776</v>
      </c>
      <c r="G73" s="46" t="s">
        <v>777</v>
      </c>
      <c r="H73" s="46" t="s">
        <v>778</v>
      </c>
      <c r="I73" s="46" t="s">
        <v>779</v>
      </c>
      <c r="J73" s="46" t="s">
        <v>780</v>
      </c>
      <c r="K73" s="46" t="s">
        <v>781</v>
      </c>
      <c r="L73" s="46" t="s">
        <v>782</v>
      </c>
    </row>
    <row r="74" spans="1:14" ht="35.1" customHeight="1" x14ac:dyDescent="0.25">
      <c r="A74" s="46" t="s">
        <v>474</v>
      </c>
      <c r="C74" s="46" t="str">
        <f>CONCATENATE("Please Enter Data upto ",C70," Length only.")</f>
        <v>Please Enter Data upto 11 Length only.</v>
      </c>
      <c r="D74" s="46" t="str">
        <f>CONCATENATE("Please Enter AlphaNumeric Data.Special characters like Space , - . / : are allowed.")</f>
        <v>Please Enter AlphaNumeric Data.Special characters like Space , - . / : are allowed.</v>
      </c>
      <c r="E74" s="46" t="str">
        <f>CONCATENATE("Please Enter Data upto ",E70," Length only.")</f>
        <v>Please Enter Data upto 10 Length only.</v>
      </c>
      <c r="F74" s="46" t="str">
        <f>CONCATENATE("Please Enter AlphaNumeric Data.Special characters like Space , - . /  : are allowed.")</f>
        <v>Please Enter AlphaNumeric Data.Special characters like Space , - . /  : are allowed.</v>
      </c>
      <c r="G74" s="46" t="str">
        <f>CONCATENATE("Please Enter AlphaNumeric Data.Special characters like Space , - . / : are allowed.")</f>
        <v>Please Enter AlphaNumeric Data.Special characters like Space , - . / : are allowed.</v>
      </c>
      <c r="H74" s="46" t="str">
        <f>CONCATENATE("Please Enter AlphaNumeric Data.Special characters are not allowed.")</f>
        <v>Please Enter AlphaNumeric Data.Special characters are not allowed.</v>
      </c>
      <c r="I74" s="46" t="str">
        <f>CONCATENATE("Please Enter Numeric Data Only.")</f>
        <v>Please Enter Numeric Data Only.</v>
      </c>
      <c r="J74" s="46" t="str">
        <f>CONCATENATE("Please Enter Numeric Data Only.")</f>
        <v>Please Enter Numeric Data Only.</v>
      </c>
      <c r="K74" s="46" t="str">
        <f>CONCATENATE("Please Enter AlphaNumeric Data.Special characters like Space , - . /  : are allowed.")</f>
        <v>Please Enter AlphaNumeric Data.Special characters like Space , - . /  : are allowed.</v>
      </c>
      <c r="L74" s="46" t="str">
        <f>CONCATENATE("Please Enter Data upto ",L70," Length only.")</f>
        <v>Please Enter Data upto 10 Length only.</v>
      </c>
    </row>
    <row r="75" spans="1:14" ht="35.1" customHeight="1" x14ac:dyDescent="0.25">
      <c r="A75" s="46" t="s">
        <v>476</v>
      </c>
      <c r="D75" s="46" t="s">
        <v>783</v>
      </c>
      <c r="E75" s="46" t="s">
        <v>784</v>
      </c>
      <c r="F75" s="46" t="s">
        <v>1229</v>
      </c>
      <c r="G75" s="46" t="s">
        <v>785</v>
      </c>
      <c r="H75" s="46" t="s">
        <v>786</v>
      </c>
      <c r="I75" s="46" t="s">
        <v>787</v>
      </c>
      <c r="J75" s="46" t="s">
        <v>788</v>
      </c>
      <c r="K75" s="46" t="s">
        <v>1233</v>
      </c>
      <c r="L75" s="46" t="s">
        <v>789</v>
      </c>
    </row>
    <row r="76" spans="1:14" ht="35.1" customHeight="1" x14ac:dyDescent="0.25">
      <c r="A76" s="46" t="s">
        <v>474</v>
      </c>
      <c r="C76" s="46" t="s">
        <v>760</v>
      </c>
      <c r="D76" s="46" t="str">
        <f t="shared" ref="D76:J76" si="11">CONCATENATE("Please Enter Data upto ",D70," Length only.")</f>
        <v>Please Enter Data upto 50 Length only.</v>
      </c>
      <c r="E76" s="46" t="s">
        <v>617</v>
      </c>
      <c r="F76" s="46" t="str">
        <f t="shared" si="11"/>
        <v>Please Enter Data upto 40 Length only.</v>
      </c>
      <c r="G76" s="46" t="str">
        <f t="shared" si="11"/>
        <v>Please Enter Data upto 200 Length only.</v>
      </c>
      <c r="H76" s="46" t="str">
        <f t="shared" si="11"/>
        <v>Please Enter Data upto 20 Length only.</v>
      </c>
      <c r="I76" s="46" t="str">
        <f t="shared" si="11"/>
        <v>Please Enter Data upto 15 Length only.</v>
      </c>
      <c r="J76" s="46" t="str">
        <f t="shared" si="11"/>
        <v>Please Enter Data upto 15 Length only.</v>
      </c>
      <c r="K76" s="46" t="str">
        <f>CONCATENATE("Please Enter Data upto ",K70," Length only.")</f>
        <v>Please Enter Data upto 40 Length only.</v>
      </c>
      <c r="L76" s="46" t="s">
        <v>617</v>
      </c>
    </row>
    <row r="77" spans="1:14" ht="35.1" customHeight="1" x14ac:dyDescent="0.25">
      <c r="A77" s="46" t="s">
        <v>619</v>
      </c>
      <c r="L77" s="46" t="s">
        <v>1244</v>
      </c>
    </row>
    <row r="78" spans="1:14" ht="35.1" customHeight="1" x14ac:dyDescent="0.25">
      <c r="A78" s="46" t="s">
        <v>474</v>
      </c>
      <c r="K78" s="46" t="s">
        <v>620</v>
      </c>
      <c r="L78" s="46" t="s">
        <v>1246</v>
      </c>
    </row>
    <row r="80" spans="1:14" ht="35.1" customHeight="1" x14ac:dyDescent="0.3">
      <c r="A80" s="47" t="s">
        <v>790</v>
      </c>
      <c r="B80" s="48" t="s">
        <v>728</v>
      </c>
      <c r="C80" s="48" t="s">
        <v>729</v>
      </c>
      <c r="D80" s="48" t="s">
        <v>730</v>
      </c>
      <c r="E80" s="48" t="s">
        <v>580</v>
      </c>
      <c r="F80" s="48" t="s">
        <v>581</v>
      </c>
      <c r="G80" s="48" t="s">
        <v>1175</v>
      </c>
      <c r="H80" s="48" t="s">
        <v>582</v>
      </c>
      <c r="I80" s="48" t="s">
        <v>678</v>
      </c>
      <c r="J80" s="48" t="s">
        <v>583</v>
      </c>
      <c r="N80" s="46" t="s">
        <v>791</v>
      </c>
    </row>
    <row r="81" spans="1:14" ht="35.1" customHeight="1" x14ac:dyDescent="0.25">
      <c r="A81" s="46" t="s">
        <v>472</v>
      </c>
      <c r="B81" s="46" t="s">
        <v>66</v>
      </c>
      <c r="C81" s="46" t="s">
        <v>66</v>
      </c>
      <c r="D81" s="46" t="s">
        <v>66</v>
      </c>
      <c r="E81" s="46" t="s">
        <v>66</v>
      </c>
      <c r="F81" s="46" t="s">
        <v>66</v>
      </c>
      <c r="G81" s="46" t="s">
        <v>66</v>
      </c>
      <c r="H81" s="46" t="s">
        <v>66</v>
      </c>
      <c r="I81" s="46" t="s">
        <v>66</v>
      </c>
      <c r="J81" s="46" t="s">
        <v>66</v>
      </c>
    </row>
    <row r="82" spans="1:14" ht="35.1" customHeight="1" x14ac:dyDescent="0.25">
      <c r="A82" s="46" t="s">
        <v>471</v>
      </c>
      <c r="C82" s="46">
        <v>11</v>
      </c>
      <c r="D82" s="46">
        <v>50</v>
      </c>
      <c r="E82" s="46">
        <v>10</v>
      </c>
      <c r="F82" s="46">
        <v>40</v>
      </c>
      <c r="H82" s="46">
        <v>200</v>
      </c>
      <c r="I82" s="46">
        <v>20</v>
      </c>
      <c r="J82" s="46">
        <v>15</v>
      </c>
    </row>
    <row r="83" spans="1:14" ht="35.1" customHeight="1" x14ac:dyDescent="0.25">
      <c r="A83" s="46" t="s">
        <v>473</v>
      </c>
      <c r="B83" s="46" t="s">
        <v>792</v>
      </c>
      <c r="C83" s="46" t="s">
        <v>793</v>
      </c>
      <c r="D83" s="46" t="s">
        <v>794</v>
      </c>
      <c r="E83" s="46" t="s">
        <v>795</v>
      </c>
      <c r="F83" s="46" t="s">
        <v>796</v>
      </c>
      <c r="G83" s="46" t="s">
        <v>797</v>
      </c>
      <c r="H83" s="46" t="s">
        <v>798</v>
      </c>
      <c r="I83" s="46" t="s">
        <v>799</v>
      </c>
      <c r="J83" s="46" t="s">
        <v>1176</v>
      </c>
    </row>
    <row r="84" spans="1:14" ht="35.1" customHeight="1" x14ac:dyDescent="0.25">
      <c r="A84" s="46" t="s">
        <v>474</v>
      </c>
      <c r="B84" s="46" t="str">
        <f t="shared" ref="B84:G84" si="12">CONCATENATE(B80," is Mandatory field.")</f>
        <v>Type of Purchases is Mandatory field.</v>
      </c>
      <c r="C84" s="46" t="str">
        <f t="shared" si="12"/>
        <v>PIN of Supplier is Mandatory field.</v>
      </c>
      <c r="D84" s="46" t="str">
        <f t="shared" si="12"/>
        <v>Name of Supplier is Mandatory field.</v>
      </c>
      <c r="E84" s="46" t="str">
        <f t="shared" si="12"/>
        <v>Invoice Date is Mandatory field.</v>
      </c>
      <c r="F84" s="46" t="str">
        <f t="shared" si="12"/>
        <v>Invoice Number is Mandatory field.</v>
      </c>
      <c r="G84" s="46" t="str">
        <f t="shared" si="12"/>
        <v>Type of Imports is Mandatory field.</v>
      </c>
      <c r="H84" s="46" t="str">
        <f>CONCATENATE(H80," is Mandatory field.")</f>
        <v>Description of Goods / Services is Mandatory field.</v>
      </c>
      <c r="I84" s="46" t="str">
        <f>CONCATENATE(I80," is Mandatory field.")</f>
        <v>Custom Entry Number is Mandatory field.</v>
      </c>
      <c r="J84" s="46" t="str">
        <f>CONCATENATE(J80," is Mandatory field.")</f>
        <v>Taxable Value is Mandatory field.</v>
      </c>
    </row>
    <row r="85" spans="1:14" ht="35.1" customHeight="1" x14ac:dyDescent="0.25">
      <c r="A85" s="46" t="s">
        <v>475</v>
      </c>
      <c r="C85" s="46" t="s">
        <v>800</v>
      </c>
      <c r="D85" s="46" t="s">
        <v>801</v>
      </c>
      <c r="E85" s="46" t="s">
        <v>802</v>
      </c>
      <c r="F85" s="46" t="s">
        <v>803</v>
      </c>
      <c r="H85" s="46" t="s">
        <v>1177</v>
      </c>
      <c r="I85" s="46" t="s">
        <v>1178</v>
      </c>
      <c r="J85" s="46" t="s">
        <v>1179</v>
      </c>
    </row>
    <row r="86" spans="1:14" ht="35.1" customHeight="1" x14ac:dyDescent="0.25">
      <c r="A86" s="46" t="s">
        <v>474</v>
      </c>
      <c r="C86" s="46" t="str">
        <f>CONCATENATE("Please Enter Data upto ",C82," Length only.")</f>
        <v>Please Enter Data upto 11 Length only.</v>
      </c>
      <c r="D86" s="46" t="str">
        <f>CONCATENATE("Please Enter AlphaNumeric Data.Special characters like Space , - . / : are allowed.")</f>
        <v>Please Enter AlphaNumeric Data.Special characters like Space , - . / : are allowed.</v>
      </c>
      <c r="E86" s="46" t="str">
        <f>CONCATENATE("Please Enter Data upto ",E82," Length only.")</f>
        <v>Please Enter Data upto 10 Length only.</v>
      </c>
      <c r="F86" s="46" t="str">
        <f>CONCATENATE("Please Enter AlphaNumeric Data.Special characters like Space , - . /  : are allowed.")</f>
        <v>Please Enter AlphaNumeric Data.Special characters like Space , - . /  : are allowed.</v>
      </c>
      <c r="H86" s="46" t="str">
        <f>CONCATENATE("Please Enter AlphaNumeric Data.Special characters like Space , - . / : are allowed.")</f>
        <v>Please Enter AlphaNumeric Data.Special characters like Space , - . / : are allowed.</v>
      </c>
      <c r="I86" s="46" t="str">
        <f>CONCATENATE("Please Enter AlphaNumeric Data.Special characters are not allowed.")</f>
        <v>Please Enter AlphaNumeric Data.Special characters are not allowed.</v>
      </c>
      <c r="J86" s="46" t="str">
        <f>CONCATENATE("Please Enter Numeric Data Only.")</f>
        <v>Please Enter Numeric Data Only.</v>
      </c>
    </row>
    <row r="87" spans="1:14" ht="35.1" customHeight="1" x14ac:dyDescent="0.25">
      <c r="A87" s="46" t="s">
        <v>476</v>
      </c>
      <c r="D87" s="46" t="s">
        <v>804</v>
      </c>
      <c r="E87" s="46" t="s">
        <v>805</v>
      </c>
      <c r="F87" s="46" t="s">
        <v>1230</v>
      </c>
      <c r="H87" s="46" t="s">
        <v>1180</v>
      </c>
      <c r="I87" s="46" t="s">
        <v>1181</v>
      </c>
      <c r="J87" s="46" t="s">
        <v>1182</v>
      </c>
    </row>
    <row r="88" spans="1:14" ht="35.1" customHeight="1" x14ac:dyDescent="0.25">
      <c r="A88" s="46" t="s">
        <v>474</v>
      </c>
      <c r="C88" s="46" t="s">
        <v>760</v>
      </c>
      <c r="D88" s="46" t="str">
        <f>CONCATENATE("Please Enter Data upto ",D82," Length only.")</f>
        <v>Please Enter Data upto 50 Length only.</v>
      </c>
      <c r="E88" s="46" t="s">
        <v>617</v>
      </c>
      <c r="F88" s="46" t="str">
        <f>CONCATENATE("Please Enter Data upto ",F82," Length only.")</f>
        <v>Please Enter Data upto 40 Length only.</v>
      </c>
      <c r="H88" s="46" t="str">
        <f>CONCATENATE("Please Enter Data upto ",H82," Length only.")</f>
        <v>Please Enter Data upto 200 Length only.</v>
      </c>
      <c r="I88" s="46" t="str">
        <f>CONCATENATE("Please Enter Data upto ",I82," Length only.")</f>
        <v>Please Enter Data upto 20 Length only.</v>
      </c>
      <c r="J88" s="46" t="str">
        <f>CONCATENATE("Please Enter Data upto ",J82," Length only.")</f>
        <v>Please Enter Data upto 15 Length only.</v>
      </c>
    </row>
    <row r="90" spans="1:14" ht="35.1" customHeight="1" x14ac:dyDescent="0.3">
      <c r="A90" s="47" t="s">
        <v>806</v>
      </c>
      <c r="B90" s="48" t="s">
        <v>728</v>
      </c>
      <c r="C90" s="48" t="s">
        <v>729</v>
      </c>
      <c r="D90" s="48" t="s">
        <v>730</v>
      </c>
      <c r="E90" s="48" t="s">
        <v>580</v>
      </c>
      <c r="F90" s="48" t="s">
        <v>581</v>
      </c>
      <c r="G90" s="48" t="s">
        <v>582</v>
      </c>
      <c r="H90" s="48" t="s">
        <v>678</v>
      </c>
      <c r="I90" s="48" t="s">
        <v>583</v>
      </c>
      <c r="N90" s="46" t="s">
        <v>807</v>
      </c>
    </row>
    <row r="91" spans="1:14" ht="35.1" customHeight="1" x14ac:dyDescent="0.25">
      <c r="A91" s="46" t="s">
        <v>472</v>
      </c>
      <c r="B91" s="46" t="s">
        <v>66</v>
      </c>
      <c r="C91" s="46" t="s">
        <v>66</v>
      </c>
      <c r="D91" s="46" t="s">
        <v>66</v>
      </c>
      <c r="E91" s="46" t="s">
        <v>66</v>
      </c>
      <c r="F91" s="46" t="s">
        <v>66</v>
      </c>
      <c r="G91" s="46" t="s">
        <v>66</v>
      </c>
      <c r="H91" s="46" t="s">
        <v>66</v>
      </c>
      <c r="I91" s="46" t="s">
        <v>66</v>
      </c>
    </row>
    <row r="92" spans="1:14" ht="35.1" customHeight="1" x14ac:dyDescent="0.25">
      <c r="A92" s="46" t="s">
        <v>471</v>
      </c>
      <c r="C92" s="46">
        <v>11</v>
      </c>
      <c r="D92" s="46">
        <v>50</v>
      </c>
      <c r="E92" s="46">
        <v>10</v>
      </c>
      <c r="F92" s="46">
        <v>40</v>
      </c>
      <c r="G92" s="46">
        <v>200</v>
      </c>
      <c r="H92" s="46">
        <v>20</v>
      </c>
      <c r="I92" s="46">
        <v>15</v>
      </c>
    </row>
    <row r="93" spans="1:14" ht="35.1" customHeight="1" x14ac:dyDescent="0.25">
      <c r="A93" s="46" t="s">
        <v>473</v>
      </c>
      <c r="B93" s="46" t="s">
        <v>808</v>
      </c>
      <c r="C93" s="46" t="s">
        <v>809</v>
      </c>
      <c r="D93" s="46" t="s">
        <v>810</v>
      </c>
      <c r="E93" s="46" t="s">
        <v>811</v>
      </c>
      <c r="F93" s="46" t="s">
        <v>812</v>
      </c>
      <c r="G93" s="46" t="s">
        <v>813</v>
      </c>
      <c r="H93" s="46" t="s">
        <v>814</v>
      </c>
      <c r="I93" s="46" t="s">
        <v>815</v>
      </c>
    </row>
    <row r="94" spans="1:14" ht="35.1" customHeight="1" x14ac:dyDescent="0.25">
      <c r="A94" s="46" t="s">
        <v>474</v>
      </c>
      <c r="B94" s="46" t="str">
        <f t="shared" ref="B94:I94" si="13">CONCATENATE(B90," is Mandatory field.")</f>
        <v>Type of Purchases is Mandatory field.</v>
      </c>
      <c r="C94" s="46" t="str">
        <f t="shared" si="13"/>
        <v>PIN of Supplier is Mandatory field.</v>
      </c>
      <c r="D94" s="46" t="str">
        <f t="shared" si="13"/>
        <v>Name of Supplier is Mandatory field.</v>
      </c>
      <c r="E94" s="46" t="str">
        <f t="shared" si="13"/>
        <v>Invoice Date is Mandatory field.</v>
      </c>
      <c r="F94" s="46" t="str">
        <f t="shared" si="13"/>
        <v>Invoice Number is Mandatory field.</v>
      </c>
      <c r="G94" s="46" t="str">
        <f t="shared" si="13"/>
        <v>Description of Goods / Services is Mandatory field.</v>
      </c>
      <c r="H94" s="46" t="str">
        <f t="shared" si="13"/>
        <v>Custom Entry Number is Mandatory field.</v>
      </c>
      <c r="I94" s="46" t="str">
        <f t="shared" si="13"/>
        <v>Taxable Value is Mandatory field.</v>
      </c>
    </row>
    <row r="95" spans="1:14" ht="35.1" customHeight="1" x14ac:dyDescent="0.25">
      <c r="A95" s="46" t="s">
        <v>475</v>
      </c>
      <c r="C95" s="46" t="s">
        <v>816</v>
      </c>
      <c r="D95" s="46" t="s">
        <v>817</v>
      </c>
      <c r="E95" s="46" t="s">
        <v>818</v>
      </c>
      <c r="F95" s="46" t="s">
        <v>819</v>
      </c>
      <c r="G95" s="46" t="s">
        <v>820</v>
      </c>
      <c r="H95" s="46" t="s">
        <v>821</v>
      </c>
      <c r="I95" s="46" t="s">
        <v>822</v>
      </c>
    </row>
    <row r="96" spans="1:14" ht="35.1" customHeight="1" x14ac:dyDescent="0.25">
      <c r="A96" s="46" t="s">
        <v>474</v>
      </c>
      <c r="C96" s="46" t="str">
        <f>CONCATENATE("Please Enter Data upto ",C92," Length only.")</f>
        <v>Please Enter Data upto 11 Length only.</v>
      </c>
      <c r="D96" s="46" t="str">
        <f>CONCATENATE("Please Enter AlphaNumeric Data.Special characters like Space , - . / : are allowed.")</f>
        <v>Please Enter AlphaNumeric Data.Special characters like Space , - . / : are allowed.</v>
      </c>
      <c r="E96" s="46" t="str">
        <f>CONCATENATE("Please Enter Data upto ",E92," Length only.")</f>
        <v>Please Enter Data upto 10 Length only.</v>
      </c>
      <c r="F96" s="46" t="str">
        <f>CONCATENATE("Please Enter AlphaNumeric Data.Special characters like Space , - . / : are allowed.")</f>
        <v>Please Enter AlphaNumeric Data.Special characters like Space , - . / : are allowed.</v>
      </c>
      <c r="G96" s="46" t="str">
        <f>CONCATENATE("Please Enter AlphaNumeric Data.Special characters like Space , - . / : are allowed.")</f>
        <v>Please Enter AlphaNumeric Data.Special characters like Space , - . / : are allowed.</v>
      </c>
      <c r="H96" s="46" t="str">
        <f>CONCATENATE("Please Enter AlphaNumeric Data.Special characters not allowed.")</f>
        <v>Please Enter AlphaNumeric Data.Special characters not allowed.</v>
      </c>
      <c r="I96" s="46" t="str">
        <f>CONCATENATE("Please Enter Numeric Data Only.")</f>
        <v>Please Enter Numeric Data Only.</v>
      </c>
    </row>
    <row r="97" spans="1:14" ht="35.1" customHeight="1" x14ac:dyDescent="0.25">
      <c r="A97" s="46" t="s">
        <v>476</v>
      </c>
      <c r="D97" s="46" t="s">
        <v>823</v>
      </c>
      <c r="E97" s="46" t="s">
        <v>824</v>
      </c>
      <c r="F97" s="46" t="s">
        <v>1231</v>
      </c>
      <c r="G97" s="46" t="s">
        <v>825</v>
      </c>
      <c r="H97" s="46" t="s">
        <v>826</v>
      </c>
      <c r="I97" s="46" t="s">
        <v>827</v>
      </c>
    </row>
    <row r="98" spans="1:14" ht="35.1" customHeight="1" x14ac:dyDescent="0.25">
      <c r="A98" s="46" t="s">
        <v>474</v>
      </c>
      <c r="C98" s="46" t="s">
        <v>760</v>
      </c>
      <c r="D98" s="46" t="str">
        <f t="shared" ref="D98:I98" si="14">CONCATENATE("Please Enter Data upto ",D92," Length only.")</f>
        <v>Please Enter Data upto 50 Length only.</v>
      </c>
      <c r="E98" s="46" t="s">
        <v>617</v>
      </c>
      <c r="F98" s="46" t="str">
        <f t="shared" si="14"/>
        <v>Please Enter Data upto 40 Length only.</v>
      </c>
      <c r="G98" s="46" t="str">
        <f t="shared" si="14"/>
        <v>Please Enter Data upto 200 Length only.</v>
      </c>
      <c r="H98" s="46" t="str">
        <f t="shared" si="14"/>
        <v>Please Enter Data upto 20 Length only.</v>
      </c>
      <c r="I98" s="46" t="str">
        <f t="shared" si="14"/>
        <v>Please Enter Data upto 15 Length only.</v>
      </c>
    </row>
    <row r="100" spans="1:14" ht="35.1" customHeight="1" x14ac:dyDescent="0.3">
      <c r="A100" s="47" t="s">
        <v>828</v>
      </c>
      <c r="B100" s="290" t="s">
        <v>730</v>
      </c>
      <c r="C100" s="290" t="s">
        <v>582</v>
      </c>
      <c r="D100" s="290" t="s">
        <v>829</v>
      </c>
      <c r="E100" s="290" t="s">
        <v>580</v>
      </c>
      <c r="F100" s="290" t="s">
        <v>581</v>
      </c>
      <c r="G100" s="290" t="s">
        <v>830</v>
      </c>
      <c r="H100" s="47" t="s">
        <v>831</v>
      </c>
      <c r="N100" s="46" t="s">
        <v>832</v>
      </c>
    </row>
    <row r="101" spans="1:14" ht="35.1" customHeight="1" x14ac:dyDescent="0.25">
      <c r="A101" s="46" t="s">
        <v>472</v>
      </c>
      <c r="B101" s="46" t="s">
        <v>66</v>
      </c>
      <c r="C101" s="46" t="s">
        <v>66</v>
      </c>
      <c r="D101" s="46" t="s">
        <v>66</v>
      </c>
      <c r="E101" s="46" t="s">
        <v>63</v>
      </c>
      <c r="F101" s="46" t="s">
        <v>66</v>
      </c>
      <c r="G101" s="46" t="s">
        <v>66</v>
      </c>
      <c r="H101" s="46" t="s">
        <v>66</v>
      </c>
    </row>
    <row r="102" spans="1:14" ht="35.1" customHeight="1" x14ac:dyDescent="0.25">
      <c r="A102" s="46" t="s">
        <v>471</v>
      </c>
      <c r="B102" s="46">
        <v>50</v>
      </c>
      <c r="C102" s="46">
        <v>200</v>
      </c>
      <c r="D102" s="46">
        <v>10</v>
      </c>
      <c r="E102" s="46">
        <v>10</v>
      </c>
      <c r="F102" s="46">
        <v>40</v>
      </c>
      <c r="G102" s="46">
        <v>20</v>
      </c>
      <c r="H102" s="46">
        <v>15</v>
      </c>
    </row>
    <row r="103" spans="1:14" ht="35.1" customHeight="1" x14ac:dyDescent="0.25">
      <c r="A103" s="46" t="s">
        <v>473</v>
      </c>
      <c r="B103" s="46" t="s">
        <v>833</v>
      </c>
      <c r="C103" s="46" t="s">
        <v>834</v>
      </c>
      <c r="D103" s="46" t="s">
        <v>835</v>
      </c>
      <c r="E103" s="46" t="s">
        <v>836</v>
      </c>
      <c r="F103" s="46" t="s">
        <v>837</v>
      </c>
      <c r="G103" s="46" t="s">
        <v>838</v>
      </c>
      <c r="H103" s="46" t="s">
        <v>839</v>
      </c>
    </row>
    <row r="104" spans="1:14" ht="35.1" customHeight="1" x14ac:dyDescent="0.25">
      <c r="A104" s="46" t="s">
        <v>474</v>
      </c>
      <c r="B104" s="46" t="str">
        <f t="shared" ref="B104:H104" si="15">CONCATENATE(B100," is Mandatory field.")</f>
        <v>Name of Supplier is Mandatory field.</v>
      </c>
      <c r="C104" s="46" t="str">
        <f t="shared" si="15"/>
        <v>Description of Goods / Services is Mandatory field.</v>
      </c>
      <c r="D104" s="46" t="str">
        <f t="shared" si="15"/>
        <v>Transaction Date is Mandatory field.</v>
      </c>
      <c r="E104" s="46" t="str">
        <f t="shared" si="15"/>
        <v>Invoice Date is Mandatory field.</v>
      </c>
      <c r="F104" s="46" t="str">
        <f t="shared" si="15"/>
        <v>Invoice Number is Mandatory field.</v>
      </c>
      <c r="G104" s="46" t="str">
        <f t="shared" si="15"/>
        <v>Payment Registration Number is Mandatory field.</v>
      </c>
      <c r="H104" s="46" t="str">
        <f t="shared" si="15"/>
        <v>Amount of VAT Claimable  is Mandatory field.</v>
      </c>
    </row>
    <row r="105" spans="1:14" ht="35.1" customHeight="1" x14ac:dyDescent="0.25">
      <c r="A105" s="46" t="s">
        <v>475</v>
      </c>
      <c r="B105" s="46" t="s">
        <v>840</v>
      </c>
      <c r="C105" s="46" t="s">
        <v>841</v>
      </c>
      <c r="D105" s="46" t="s">
        <v>842</v>
      </c>
      <c r="E105" s="46" t="s">
        <v>843</v>
      </c>
      <c r="F105" s="46" t="s">
        <v>844</v>
      </c>
      <c r="G105" s="46" t="s">
        <v>845</v>
      </c>
      <c r="H105" s="46" t="s">
        <v>846</v>
      </c>
    </row>
    <row r="106" spans="1:14" ht="35.1" customHeight="1" x14ac:dyDescent="0.25">
      <c r="A106" s="46" t="s">
        <v>474</v>
      </c>
      <c r="B106" s="46" t="str">
        <f>CONCATENATE("Please Enter AlphaNumeric Data.Special characters like Space , - . / : are allowed.")</f>
        <v>Please Enter AlphaNumeric Data.Special characters like Space , - . / : are allowed.</v>
      </c>
      <c r="C106" s="46" t="str">
        <f>CONCATENATE("Please Enter AlphaNumeric Data.Special characters like Space , - . /: are allowed.")</f>
        <v>Please Enter AlphaNumeric Data.Special characters like Space , - . /: are allowed.</v>
      </c>
      <c r="D106" s="46" t="str">
        <f>CONCATENATE("Please Enter Data upto ",D102," Length only.")</f>
        <v>Please Enter Data upto 10 Length only.</v>
      </c>
      <c r="E106" s="46" t="str">
        <f>CONCATENATE("Please Enter Data upto ",E102," Length only.")</f>
        <v>Please Enter Data upto 10 Length only.</v>
      </c>
      <c r="F106" s="46" t="str">
        <f>CONCATENATE("Please Enter AlphaNumeric Data.Special characters like Space , - . /: are allowed.")</f>
        <v>Please Enter AlphaNumeric Data.Special characters like Space , - . /: are allowed.</v>
      </c>
      <c r="G106" s="46" t="str">
        <f>CONCATENATE("Please Enter Numeric Data Only.")</f>
        <v>Please Enter Numeric Data Only.</v>
      </c>
      <c r="H106" s="46" t="str">
        <f>CONCATENATE("Please Enter Numeric Data Only.")</f>
        <v>Please Enter Numeric Data Only.</v>
      </c>
    </row>
    <row r="107" spans="1:14" ht="35.1" customHeight="1" x14ac:dyDescent="0.25">
      <c r="A107" s="46" t="s">
        <v>476</v>
      </c>
      <c r="B107" s="46" t="s">
        <v>847</v>
      </c>
      <c r="C107" s="46" t="s">
        <v>848</v>
      </c>
      <c r="D107" s="46" t="s">
        <v>849</v>
      </c>
      <c r="E107" s="46" t="s">
        <v>850</v>
      </c>
      <c r="F107" s="46" t="s">
        <v>1232</v>
      </c>
      <c r="H107" s="46" t="s">
        <v>851</v>
      </c>
    </row>
    <row r="108" spans="1:14" ht="35.1" customHeight="1" x14ac:dyDescent="0.25">
      <c r="A108" s="46" t="s">
        <v>474</v>
      </c>
      <c r="B108" s="46" t="str">
        <f>CONCATENATE("Please Enter Data upto ",B102," Length only.")</f>
        <v>Please Enter Data upto 50 Length only.</v>
      </c>
      <c r="C108" s="46" t="str">
        <f>CONCATENATE("Please Enter Data upto ",C102," Length only.")</f>
        <v>Please Enter Data upto 200 Length only.</v>
      </c>
      <c r="D108" s="46" t="s">
        <v>617</v>
      </c>
      <c r="E108" s="46" t="s">
        <v>617</v>
      </c>
      <c r="F108" s="46" t="str">
        <f>CONCATENATE("Please Enter Data upto ",F102," Length only.")</f>
        <v>Please Enter Data upto 40 Length only.</v>
      </c>
      <c r="G108" s="46" t="str">
        <f>CONCATENATE("Please enter numeric value.Only Special characters like (-) is allowed.")</f>
        <v>Please enter numeric value.Only Special characters like (-) is allowed.</v>
      </c>
      <c r="H108" s="46" t="str">
        <f>CONCATENATE("Please Enter Data upto ",G102," Length only.")</f>
        <v>Please Enter Data upto 20 Length only.</v>
      </c>
    </row>
    <row r="109" spans="1:14" ht="35.1" customHeight="1" x14ac:dyDescent="0.25">
      <c r="A109" s="46" t="s">
        <v>619</v>
      </c>
      <c r="G109" s="46" t="s">
        <v>852</v>
      </c>
    </row>
    <row r="110" spans="1:14" ht="35.1" customHeight="1" x14ac:dyDescent="0.25">
      <c r="A110" s="46" t="s">
        <v>474</v>
      </c>
      <c r="G110" s="46" t="s">
        <v>853</v>
      </c>
    </row>
    <row r="112" spans="1:14" ht="35.1" customHeight="1" x14ac:dyDescent="0.3">
      <c r="A112" s="204" t="s">
        <v>559</v>
      </c>
      <c r="B112" s="291" t="s">
        <v>830</v>
      </c>
      <c r="C112" s="291" t="s">
        <v>854</v>
      </c>
      <c r="D112" s="291" t="s">
        <v>855</v>
      </c>
      <c r="E112" s="205"/>
      <c r="F112" s="205"/>
      <c r="G112" s="205"/>
      <c r="H112" s="205"/>
      <c r="I112" s="205"/>
      <c r="J112" s="205"/>
      <c r="K112" s="205"/>
      <c r="L112" s="205"/>
      <c r="N112" s="206" t="s">
        <v>570</v>
      </c>
    </row>
    <row r="113" spans="1:14" ht="35.1" customHeight="1" x14ac:dyDescent="0.25">
      <c r="A113" s="207" t="s">
        <v>472</v>
      </c>
      <c r="B113" s="46" t="s">
        <v>66</v>
      </c>
      <c r="C113" s="46" t="s">
        <v>66</v>
      </c>
      <c r="D113" s="46" t="s">
        <v>66</v>
      </c>
      <c r="N113" s="208"/>
    </row>
    <row r="114" spans="1:14" ht="35.1" customHeight="1" x14ac:dyDescent="0.25">
      <c r="A114" s="207" t="s">
        <v>471</v>
      </c>
      <c r="B114" s="46">
        <v>20</v>
      </c>
      <c r="C114" s="46">
        <v>10</v>
      </c>
      <c r="D114" s="46">
        <v>15</v>
      </c>
      <c r="N114" s="208"/>
    </row>
    <row r="115" spans="1:14" ht="35.1" customHeight="1" x14ac:dyDescent="0.25">
      <c r="A115" s="207" t="s">
        <v>473</v>
      </c>
      <c r="B115" s="46" t="s">
        <v>856</v>
      </c>
      <c r="C115" s="46" t="s">
        <v>857</v>
      </c>
      <c r="D115" s="46" t="s">
        <v>858</v>
      </c>
      <c r="N115" s="208"/>
    </row>
    <row r="116" spans="1:14" ht="35.1" customHeight="1" x14ac:dyDescent="0.25">
      <c r="A116" s="207" t="s">
        <v>474</v>
      </c>
      <c r="B116" s="46" t="str">
        <f>CONCATENATE(B112," is Mandatory field.")</f>
        <v>Payment Registration Number is Mandatory field.</v>
      </c>
      <c r="C116" s="46" t="str">
        <f>CONCATENATE(C112," is Mandatory field.")</f>
        <v>Date of Deposit is Mandatory field.</v>
      </c>
      <c r="D116" s="46" t="str">
        <f>CONCATENATE(D112," is Mandatory field.")</f>
        <v>Amount of VAT Paid  is Mandatory field.</v>
      </c>
      <c r="N116" s="208"/>
    </row>
    <row r="117" spans="1:14" ht="35.1" customHeight="1" x14ac:dyDescent="0.25">
      <c r="A117" s="207" t="s">
        <v>475</v>
      </c>
      <c r="B117" s="46" t="s">
        <v>859</v>
      </c>
      <c r="C117" s="46" t="s">
        <v>860</v>
      </c>
      <c r="D117" s="46" t="s">
        <v>861</v>
      </c>
      <c r="N117" s="208"/>
    </row>
    <row r="118" spans="1:14" ht="35.1" customHeight="1" x14ac:dyDescent="0.25">
      <c r="A118" s="207" t="s">
        <v>474</v>
      </c>
      <c r="B118" s="46" t="str">
        <f>CONCATENATE("Please enter numeric value.Only Special characters like (-) is allowed.")</f>
        <v>Please enter numeric value.Only Special characters like (-) is allowed.</v>
      </c>
      <c r="C118" s="46" t="str">
        <f>CONCATENATE("Please Enter Data upto ",C114," Length only.")</f>
        <v>Please Enter Data upto 10 Length only.</v>
      </c>
      <c r="D118" s="46" t="str">
        <f>CONCATENATE("Please Enter Numeric Data Only.")</f>
        <v>Please Enter Numeric Data Only.</v>
      </c>
      <c r="N118" s="208"/>
    </row>
    <row r="119" spans="1:14" ht="35.1" customHeight="1" x14ac:dyDescent="0.25">
      <c r="A119" s="207" t="s">
        <v>476</v>
      </c>
      <c r="D119" s="46" t="s">
        <v>862</v>
      </c>
      <c r="N119" s="208"/>
    </row>
    <row r="120" spans="1:14" ht="35.1" customHeight="1" x14ac:dyDescent="0.25">
      <c r="A120" s="207" t="s">
        <v>474</v>
      </c>
      <c r="B120" s="46" t="str">
        <f>CONCATENATE("Please Enter Data upto ",B114," Length only.")</f>
        <v>Please Enter Data upto 20 Length only.</v>
      </c>
      <c r="C120" s="46" t="s">
        <v>863</v>
      </c>
      <c r="D120" s="46" t="str">
        <f>CONCATENATE("Please Enter Data upto ",D114," Length only.")</f>
        <v>Please Enter Data upto 15 Length only.</v>
      </c>
      <c r="N120" s="208"/>
    </row>
    <row r="121" spans="1:14" ht="35.1" customHeight="1" x14ac:dyDescent="0.25">
      <c r="A121" s="207" t="s">
        <v>619</v>
      </c>
      <c r="B121" s="46" t="s">
        <v>864</v>
      </c>
      <c r="C121" s="46" t="s">
        <v>865</v>
      </c>
      <c r="D121" s="46" t="s">
        <v>866</v>
      </c>
      <c r="N121" s="208"/>
    </row>
    <row r="122" spans="1:14" ht="35.1" customHeight="1" x14ac:dyDescent="0.25">
      <c r="A122" s="207" t="s">
        <v>474</v>
      </c>
      <c r="B122" s="46" t="s">
        <v>853</v>
      </c>
      <c r="C122" s="46" t="s">
        <v>617</v>
      </c>
      <c r="D122" s="46" t="s">
        <v>867</v>
      </c>
      <c r="N122" s="208"/>
    </row>
    <row r="123" spans="1:14" ht="35.1" customHeight="1" x14ac:dyDescent="0.25">
      <c r="A123" s="207"/>
      <c r="N123" s="208"/>
    </row>
    <row r="124" spans="1:14" ht="35.1" customHeight="1" x14ac:dyDescent="0.3">
      <c r="A124" s="212" t="s">
        <v>559</v>
      </c>
      <c r="B124" s="290" t="s">
        <v>830</v>
      </c>
      <c r="C124" s="290" t="s">
        <v>854</v>
      </c>
      <c r="D124" s="290" t="s">
        <v>855</v>
      </c>
      <c r="E124" s="47"/>
      <c r="N124" s="208" t="s">
        <v>567</v>
      </c>
    </row>
    <row r="125" spans="1:14" ht="35.1" customHeight="1" x14ac:dyDescent="0.25">
      <c r="A125" s="207" t="s">
        <v>472</v>
      </c>
      <c r="B125" s="46" t="s">
        <v>66</v>
      </c>
      <c r="C125" s="46" t="s">
        <v>66</v>
      </c>
      <c r="D125" s="46" t="s">
        <v>66</v>
      </c>
      <c r="N125" s="208"/>
    </row>
    <row r="126" spans="1:14" ht="35.1" customHeight="1" x14ac:dyDescent="0.25">
      <c r="A126" s="207" t="s">
        <v>471</v>
      </c>
      <c r="B126" s="46">
        <v>20</v>
      </c>
      <c r="C126" s="46">
        <v>10</v>
      </c>
      <c r="D126" s="46">
        <v>15</v>
      </c>
      <c r="N126" s="208"/>
    </row>
    <row r="127" spans="1:14" ht="35.1" customHeight="1" x14ac:dyDescent="0.25">
      <c r="A127" s="207" t="s">
        <v>473</v>
      </c>
      <c r="B127" s="46" t="s">
        <v>868</v>
      </c>
      <c r="C127" s="46" t="s">
        <v>869</v>
      </c>
      <c r="D127" s="46" t="s">
        <v>870</v>
      </c>
      <c r="N127" s="208"/>
    </row>
    <row r="128" spans="1:14" ht="35.1" customHeight="1" x14ac:dyDescent="0.25">
      <c r="A128" s="207" t="s">
        <v>474</v>
      </c>
      <c r="B128" s="46" t="str">
        <f>CONCATENATE(B124," is Mandatory field.")</f>
        <v>Payment Registration Number is Mandatory field.</v>
      </c>
      <c r="C128" s="46" t="str">
        <f>CONCATENATE(C124," is Mandatory field.")</f>
        <v>Date of Deposit is Mandatory field.</v>
      </c>
      <c r="D128" s="46" t="str">
        <f>CONCATENATE(D124," is Mandatory field.")</f>
        <v>Amount of VAT Paid  is Mandatory field.</v>
      </c>
      <c r="N128" s="208"/>
    </row>
    <row r="129" spans="1:14" ht="35.1" customHeight="1" x14ac:dyDescent="0.25">
      <c r="A129" s="207" t="s">
        <v>475</v>
      </c>
      <c r="B129" s="46" t="s">
        <v>871</v>
      </c>
      <c r="C129" s="46" t="s">
        <v>872</v>
      </c>
      <c r="D129" s="46" t="s">
        <v>873</v>
      </c>
      <c r="N129" s="208"/>
    </row>
    <row r="130" spans="1:14" ht="35.1" customHeight="1" x14ac:dyDescent="0.25">
      <c r="A130" s="207" t="s">
        <v>474</v>
      </c>
      <c r="B130" s="46" t="str">
        <f>CONCATENATE("Please enter numeric value.Only Special characters like (-) is allowed.")</f>
        <v>Please enter numeric value.Only Special characters like (-) is allowed.</v>
      </c>
      <c r="C130" s="46" t="str">
        <f>CONCATENATE("Please Enter Data upto ",C126," Length only.")</f>
        <v>Please Enter Data upto 10 Length only.</v>
      </c>
      <c r="D130" s="46" t="str">
        <f>CONCATENATE("Please Enter Numeric Data Only.")</f>
        <v>Please Enter Numeric Data Only.</v>
      </c>
      <c r="N130" s="208"/>
    </row>
    <row r="131" spans="1:14" ht="35.1" customHeight="1" x14ac:dyDescent="0.25">
      <c r="A131" s="207" t="s">
        <v>476</v>
      </c>
      <c r="C131" s="46" t="s">
        <v>876</v>
      </c>
      <c r="D131" s="46" t="s">
        <v>874</v>
      </c>
      <c r="N131" s="208"/>
    </row>
    <row r="132" spans="1:14" ht="35.1" customHeight="1" x14ac:dyDescent="0.25">
      <c r="A132" s="207" t="s">
        <v>474</v>
      </c>
      <c r="B132" s="46" t="str">
        <f>CONCATENATE("Please Enter Data upto ",B126," Length only.")</f>
        <v>Please Enter Data upto 20 Length only.</v>
      </c>
      <c r="C132" s="46" t="s">
        <v>617</v>
      </c>
      <c r="D132" s="46" t="str">
        <f>CONCATENATE("Please Enter Data upto ",D126," Length only.")</f>
        <v>Please Enter Data upto 15 Length only.</v>
      </c>
      <c r="N132" s="208"/>
    </row>
    <row r="133" spans="1:14" ht="35.1" customHeight="1" x14ac:dyDescent="0.25">
      <c r="A133" s="207" t="s">
        <v>619</v>
      </c>
      <c r="B133" s="46" t="s">
        <v>875</v>
      </c>
      <c r="D133" s="46" t="s">
        <v>877</v>
      </c>
      <c r="N133" s="208"/>
    </row>
    <row r="134" spans="1:14" ht="35.1" customHeight="1" x14ac:dyDescent="0.25">
      <c r="A134" s="207" t="s">
        <v>474</v>
      </c>
      <c r="B134" s="46" t="s">
        <v>853</v>
      </c>
      <c r="D134" s="46" t="s">
        <v>867</v>
      </c>
      <c r="N134" s="208"/>
    </row>
    <row r="135" spans="1:14" ht="35.1" customHeight="1" x14ac:dyDescent="0.25">
      <c r="A135" s="207"/>
      <c r="N135" s="208"/>
    </row>
    <row r="136" spans="1:14" ht="35.1" customHeight="1" x14ac:dyDescent="0.3">
      <c r="A136" s="212" t="s">
        <v>559</v>
      </c>
      <c r="B136" s="47" t="s">
        <v>1098</v>
      </c>
      <c r="C136" s="47" t="s">
        <v>1042</v>
      </c>
      <c r="D136" s="47" t="s">
        <v>1043</v>
      </c>
      <c r="N136" s="208" t="s">
        <v>1091</v>
      </c>
    </row>
    <row r="137" spans="1:14" ht="35.1" customHeight="1" x14ac:dyDescent="0.25">
      <c r="A137" s="207" t="s">
        <v>472</v>
      </c>
      <c r="B137" s="46" t="s">
        <v>63</v>
      </c>
      <c r="C137" s="46" t="s">
        <v>63</v>
      </c>
      <c r="D137" s="46" t="s">
        <v>63</v>
      </c>
      <c r="N137" s="208"/>
    </row>
    <row r="138" spans="1:14" ht="35.1" customHeight="1" x14ac:dyDescent="0.25">
      <c r="A138" s="207" t="s">
        <v>471</v>
      </c>
      <c r="B138" s="46">
        <v>20</v>
      </c>
      <c r="C138" s="46">
        <v>10</v>
      </c>
      <c r="D138" s="46">
        <v>15</v>
      </c>
      <c r="N138" s="208"/>
    </row>
    <row r="139" spans="1:14" ht="35.1" customHeight="1" x14ac:dyDescent="0.25">
      <c r="A139" s="207" t="s">
        <v>473</v>
      </c>
      <c r="B139" s="46" t="s">
        <v>1099</v>
      </c>
      <c r="C139" s="46" t="s">
        <v>1100</v>
      </c>
      <c r="D139" s="46" t="s">
        <v>1101</v>
      </c>
      <c r="N139" s="208"/>
    </row>
    <row r="140" spans="1:14" ht="35.1" customHeight="1" x14ac:dyDescent="0.25">
      <c r="A140" s="207" t="s">
        <v>474</v>
      </c>
      <c r="B140" s="46" t="s">
        <v>1102</v>
      </c>
      <c r="C140" s="46" t="s">
        <v>1103</v>
      </c>
      <c r="D140" s="46" t="s">
        <v>1104</v>
      </c>
      <c r="N140" s="208"/>
    </row>
    <row r="141" spans="1:14" ht="35.1" customHeight="1" x14ac:dyDescent="0.25">
      <c r="A141" s="207" t="s">
        <v>475</v>
      </c>
      <c r="B141" s="46" t="s">
        <v>1105</v>
      </c>
      <c r="C141" s="46" t="s">
        <v>1107</v>
      </c>
      <c r="D141" s="46" t="s">
        <v>1108</v>
      </c>
      <c r="N141" s="208"/>
    </row>
    <row r="142" spans="1:14" ht="35.1" customHeight="1" x14ac:dyDescent="0.25">
      <c r="A142" s="207" t="s">
        <v>474</v>
      </c>
      <c r="B142" s="46" t="s">
        <v>1093</v>
      </c>
      <c r="C142" s="46" t="s">
        <v>1094</v>
      </c>
      <c r="D142" s="46" t="s">
        <v>1095</v>
      </c>
      <c r="N142" s="208"/>
    </row>
    <row r="143" spans="1:14" ht="35.1" customHeight="1" x14ac:dyDescent="0.25">
      <c r="A143" s="207" t="s">
        <v>476</v>
      </c>
      <c r="C143" s="46" t="s">
        <v>1109</v>
      </c>
      <c r="D143" s="46" t="s">
        <v>1110</v>
      </c>
      <c r="N143" s="208"/>
    </row>
    <row r="144" spans="1:14" ht="35.1" customHeight="1" x14ac:dyDescent="0.25">
      <c r="A144" s="207" t="s">
        <v>474</v>
      </c>
      <c r="B144" s="46" t="s">
        <v>1096</v>
      </c>
      <c r="C144" s="46" t="s">
        <v>1113</v>
      </c>
      <c r="D144" s="46" t="s">
        <v>1097</v>
      </c>
      <c r="N144" s="208"/>
    </row>
    <row r="145" spans="1:18" ht="35.1" customHeight="1" x14ac:dyDescent="0.25">
      <c r="A145" s="207" t="s">
        <v>619</v>
      </c>
      <c r="B145" s="46" t="s">
        <v>1106</v>
      </c>
      <c r="D145" s="46" t="s">
        <v>1111</v>
      </c>
      <c r="N145" s="208"/>
    </row>
    <row r="146" spans="1:18" ht="35.1" customHeight="1" x14ac:dyDescent="0.25">
      <c r="A146" s="209" t="s">
        <v>474</v>
      </c>
      <c r="B146" s="210" t="s">
        <v>1112</v>
      </c>
      <c r="C146" s="210"/>
      <c r="D146" s="210" t="s">
        <v>867</v>
      </c>
      <c r="E146" s="210"/>
      <c r="F146" s="210"/>
      <c r="G146" s="210"/>
      <c r="H146" s="210"/>
      <c r="I146" s="210"/>
      <c r="J146" s="210"/>
      <c r="K146" s="210"/>
      <c r="L146" s="210"/>
      <c r="N146" s="211"/>
    </row>
    <row r="148" spans="1:18" ht="35.1" customHeight="1" x14ac:dyDescent="0.3">
      <c r="A148" s="263"/>
      <c r="B148" s="264"/>
      <c r="C148" s="264"/>
      <c r="D148" s="264"/>
      <c r="E148" s="264"/>
      <c r="F148" s="264"/>
      <c r="G148" s="263"/>
      <c r="H148" s="263"/>
      <c r="I148" s="263"/>
      <c r="J148" s="263"/>
      <c r="K148" s="263"/>
      <c r="L148" s="263"/>
      <c r="N148" s="263"/>
      <c r="O148" s="263"/>
      <c r="P148" s="263"/>
      <c r="Q148" s="263"/>
    </row>
    <row r="149" spans="1:18" ht="35.1" customHeight="1" x14ac:dyDescent="0.3">
      <c r="A149" s="263"/>
      <c r="B149" s="264"/>
      <c r="C149" s="264"/>
      <c r="D149" s="264"/>
      <c r="E149" s="264"/>
      <c r="F149" s="264"/>
      <c r="G149" s="263"/>
      <c r="H149" s="263"/>
      <c r="I149" s="263"/>
      <c r="J149" s="263"/>
      <c r="K149" s="263"/>
      <c r="L149" s="263"/>
      <c r="N149" s="263"/>
      <c r="O149" s="263"/>
      <c r="P149" s="263"/>
      <c r="Q149" s="263"/>
    </row>
    <row r="150" spans="1:18" ht="35.1" customHeight="1" x14ac:dyDescent="0.25">
      <c r="A150" s="265"/>
      <c r="B150" s="265"/>
      <c r="C150" s="265"/>
      <c r="D150" s="265"/>
      <c r="E150" s="265"/>
      <c r="F150" s="265"/>
      <c r="G150" s="265"/>
      <c r="H150" s="265"/>
      <c r="I150" s="265"/>
      <c r="J150" s="265"/>
      <c r="K150" s="265"/>
      <c r="L150" s="265"/>
      <c r="N150" s="265"/>
      <c r="O150" s="265"/>
      <c r="P150" s="265"/>
      <c r="Q150" s="265"/>
      <c r="R150" s="265"/>
    </row>
    <row r="151" spans="1:18" ht="35.1" customHeight="1" x14ac:dyDescent="0.25">
      <c r="A151" s="265"/>
      <c r="B151" s="265"/>
      <c r="C151" s="265"/>
      <c r="D151" s="265"/>
      <c r="E151" s="265"/>
      <c r="F151" s="265"/>
      <c r="G151" s="265"/>
      <c r="H151" s="265"/>
      <c r="I151" s="265"/>
      <c r="J151" s="265"/>
      <c r="K151" s="265"/>
      <c r="L151" s="265"/>
      <c r="N151" s="265"/>
      <c r="O151" s="265"/>
      <c r="P151" s="265"/>
      <c r="Q151" s="265"/>
      <c r="R151" s="265"/>
    </row>
    <row r="152" spans="1:18" ht="35.1" customHeight="1" x14ac:dyDescent="0.25">
      <c r="A152" s="265"/>
      <c r="B152" s="265"/>
      <c r="C152" s="265"/>
      <c r="D152" s="265"/>
      <c r="E152" s="265"/>
      <c r="F152" s="265"/>
      <c r="G152" s="265"/>
      <c r="H152" s="266"/>
      <c r="I152" s="266"/>
      <c r="J152" s="266"/>
      <c r="K152" s="266"/>
      <c r="L152" s="266"/>
      <c r="N152" s="266"/>
      <c r="O152" s="266"/>
      <c r="P152" s="266"/>
      <c r="Q152" s="266"/>
      <c r="R152" s="266"/>
    </row>
    <row r="153" spans="1:18" ht="35.1" customHeight="1" x14ac:dyDescent="0.25">
      <c r="A153" s="265"/>
      <c r="B153" s="265"/>
      <c r="C153" s="265"/>
      <c r="D153" s="265"/>
      <c r="E153" s="265"/>
      <c r="F153" s="265"/>
      <c r="G153" s="265"/>
      <c r="H153" s="266"/>
      <c r="I153" s="266"/>
      <c r="J153" s="266"/>
      <c r="K153" s="266"/>
      <c r="L153" s="266"/>
      <c r="N153" s="266"/>
      <c r="O153" s="266"/>
      <c r="P153" s="266"/>
      <c r="Q153" s="266"/>
      <c r="R153" s="266"/>
    </row>
    <row r="154" spans="1:18" ht="35.1" customHeight="1" x14ac:dyDescent="0.25">
      <c r="A154" s="265"/>
      <c r="B154" s="265"/>
      <c r="C154" s="265"/>
      <c r="D154" s="265"/>
      <c r="E154" s="265"/>
      <c r="F154" s="265"/>
      <c r="G154" s="265"/>
      <c r="H154" s="266"/>
      <c r="I154" s="266"/>
      <c r="J154" s="266"/>
      <c r="K154" s="266"/>
      <c r="L154" s="266"/>
      <c r="N154" s="266"/>
      <c r="O154" s="266"/>
      <c r="P154" s="266"/>
      <c r="Q154" s="266"/>
      <c r="R154" s="266"/>
    </row>
    <row r="155" spans="1:18" ht="35.1" customHeight="1" x14ac:dyDescent="0.25">
      <c r="A155" s="265"/>
      <c r="B155" s="266"/>
      <c r="C155" s="266"/>
      <c r="D155" s="266"/>
      <c r="E155" s="266"/>
      <c r="F155" s="266"/>
      <c r="G155" s="266"/>
      <c r="H155" s="266"/>
      <c r="I155" s="266"/>
      <c r="J155" s="266"/>
      <c r="K155" s="266"/>
      <c r="L155" s="266"/>
      <c r="N155" s="266"/>
      <c r="O155" s="266"/>
      <c r="P155" s="266"/>
      <c r="Q155" s="266"/>
      <c r="R155" s="266"/>
    </row>
    <row r="156" spans="1:18" ht="35.1" customHeight="1" x14ac:dyDescent="0.25">
      <c r="A156" s="265"/>
      <c r="B156" s="266"/>
      <c r="C156" s="266"/>
      <c r="D156" s="266"/>
      <c r="E156" s="266"/>
      <c r="F156" s="266"/>
      <c r="G156" s="266"/>
      <c r="H156" s="266"/>
      <c r="I156" s="266"/>
      <c r="J156" s="266"/>
      <c r="K156" s="266"/>
      <c r="L156" s="266"/>
      <c r="N156" s="266"/>
      <c r="O156" s="266"/>
      <c r="P156" s="266"/>
      <c r="Q156" s="266"/>
      <c r="R156" s="266"/>
    </row>
    <row r="157" spans="1:18" ht="35.1" customHeight="1" x14ac:dyDescent="0.25">
      <c r="A157" s="265"/>
      <c r="B157" s="271"/>
      <c r="C157" s="266"/>
      <c r="D157" s="266"/>
      <c r="E157" s="266"/>
      <c r="F157" s="266"/>
      <c r="G157" s="266"/>
      <c r="H157" s="266"/>
      <c r="I157" s="266"/>
      <c r="J157" s="266"/>
      <c r="K157" s="266"/>
      <c r="L157" s="266"/>
      <c r="N157" s="266"/>
      <c r="O157" s="266"/>
      <c r="P157" s="266"/>
      <c r="Q157" s="266"/>
      <c r="R157" s="266"/>
    </row>
    <row r="158" spans="1:18" ht="35.1" customHeight="1" x14ac:dyDescent="0.25">
      <c r="A158" s="265"/>
      <c r="B158" s="266"/>
      <c r="C158" s="266"/>
      <c r="D158" s="266"/>
      <c r="E158" s="266"/>
      <c r="F158" s="266"/>
      <c r="G158" s="266"/>
      <c r="H158" s="266"/>
      <c r="I158" s="266"/>
      <c r="J158" s="266"/>
      <c r="K158" s="266"/>
      <c r="L158" s="266"/>
      <c r="N158" s="266"/>
      <c r="O158" s="266"/>
      <c r="P158" s="266"/>
      <c r="Q158" s="266"/>
      <c r="R158" s="266"/>
    </row>
  </sheetData>
  <sheetProtection password="94AB" sheet="1" objects="1" scenarios="1" selectLockedCells="1"/>
  <pageMargins left="0.7" right="0.7" top="0.75" bottom="0.75" header="0.51180555555555551" footer="0.51180555555555551"/>
  <pageSetup firstPageNumber="0" orientation="portrait"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S717"/>
  <sheetViews>
    <sheetView topLeftCell="A151" zoomScaleNormal="100" workbookViewId="0">
      <selection activeCell="A99" sqref="A99:XFD143"/>
    </sheetView>
  </sheetViews>
  <sheetFormatPr defaultRowHeight="15" x14ac:dyDescent="0.25"/>
  <cols>
    <col min="4" max="4" width="9.140625" customWidth="1"/>
  </cols>
  <sheetData>
    <row r="1" spans="1:19" x14ac:dyDescent="0.25">
      <c r="A1" s="213" t="s">
        <v>1036</v>
      </c>
      <c r="B1" s="214"/>
      <c r="C1" s="214"/>
      <c r="D1" s="214"/>
      <c r="E1" s="214"/>
      <c r="F1" s="214"/>
      <c r="G1" s="214"/>
      <c r="H1" s="214"/>
      <c r="I1" s="214"/>
      <c r="J1" s="215"/>
    </row>
    <row r="2" spans="1:19" x14ac:dyDescent="0.25">
      <c r="A2" s="169" t="s">
        <v>878</v>
      </c>
      <c r="B2" s="170" t="s">
        <v>879</v>
      </c>
      <c r="C2" s="170" t="s">
        <v>880</v>
      </c>
      <c r="D2" s="170" t="s">
        <v>881</v>
      </c>
      <c r="E2" s="170"/>
      <c r="F2" s="170"/>
      <c r="G2" s="170"/>
      <c r="H2" s="170"/>
      <c r="I2" s="170"/>
      <c r="J2" s="181"/>
    </row>
    <row r="3" spans="1:19" x14ac:dyDescent="0.25">
      <c r="A3" s="169" t="s">
        <v>882</v>
      </c>
      <c r="B3" s="170">
        <v>20</v>
      </c>
      <c r="C3" s="170" t="s">
        <v>883</v>
      </c>
      <c r="D3" s="170" t="s">
        <v>884</v>
      </c>
      <c r="E3" s="170"/>
      <c r="F3" s="170"/>
      <c r="G3" s="170"/>
      <c r="H3" s="170"/>
      <c r="I3" s="170"/>
      <c r="J3" s="181"/>
    </row>
    <row r="4" spans="1:19" x14ac:dyDescent="0.25">
      <c r="A4" s="169" t="s">
        <v>885</v>
      </c>
      <c r="B4" s="170">
        <v>24</v>
      </c>
      <c r="C4" s="170" t="s">
        <v>886</v>
      </c>
      <c r="D4" s="170" t="s">
        <v>887</v>
      </c>
      <c r="E4" s="170"/>
      <c r="F4" s="170"/>
      <c r="G4" s="170"/>
      <c r="H4" s="170"/>
      <c r="I4" s="170"/>
      <c r="J4" s="181"/>
    </row>
    <row r="5" spans="1:19" x14ac:dyDescent="0.25">
      <c r="A5" s="169" t="s">
        <v>888</v>
      </c>
      <c r="B5" s="170">
        <v>28</v>
      </c>
      <c r="C5" s="170" t="s">
        <v>889</v>
      </c>
      <c r="D5" s="170" t="s">
        <v>890</v>
      </c>
      <c r="E5" s="170"/>
      <c r="F5" s="170"/>
      <c r="G5" s="170"/>
      <c r="H5" s="170"/>
      <c r="I5" s="170"/>
      <c r="J5" s="181"/>
    </row>
    <row r="6" spans="1:19" x14ac:dyDescent="0.25">
      <c r="A6" s="169" t="s">
        <v>891</v>
      </c>
      <c r="B6" s="170">
        <v>32</v>
      </c>
      <c r="C6" s="170" t="s">
        <v>892</v>
      </c>
      <c r="D6" s="170" t="s">
        <v>893</v>
      </c>
      <c r="E6" s="170"/>
      <c r="F6" s="170"/>
      <c r="G6" s="170"/>
      <c r="H6" s="170"/>
      <c r="I6" s="170"/>
      <c r="J6" s="181"/>
    </row>
    <row r="7" spans="1:19" x14ac:dyDescent="0.25">
      <c r="A7" s="169" t="s">
        <v>894</v>
      </c>
      <c r="B7" s="170">
        <v>36</v>
      </c>
      <c r="C7" s="170" t="s">
        <v>895</v>
      </c>
      <c r="D7" s="170" t="s">
        <v>887</v>
      </c>
      <c r="E7" s="170"/>
      <c r="F7" s="170"/>
      <c r="G7" s="170"/>
      <c r="H7" s="170"/>
      <c r="I7" s="170"/>
      <c r="J7" s="181"/>
    </row>
    <row r="8" spans="1:19" x14ac:dyDescent="0.25">
      <c r="A8" s="169" t="s">
        <v>896</v>
      </c>
      <c r="B8" s="170">
        <v>40</v>
      </c>
      <c r="C8" s="170" t="s">
        <v>897</v>
      </c>
      <c r="D8" s="170" t="s">
        <v>890</v>
      </c>
      <c r="E8" s="170"/>
      <c r="F8" s="170"/>
      <c r="G8" s="170"/>
      <c r="H8" s="170"/>
      <c r="I8" s="170"/>
      <c r="J8" s="181"/>
    </row>
    <row r="9" spans="1:19" x14ac:dyDescent="0.25">
      <c r="A9" s="169" t="s">
        <v>898</v>
      </c>
      <c r="B9" s="170">
        <v>44</v>
      </c>
      <c r="C9" s="170" t="s">
        <v>899</v>
      </c>
      <c r="D9" s="170" t="s">
        <v>893</v>
      </c>
      <c r="E9" s="170"/>
      <c r="F9" s="170"/>
      <c r="G9" s="170"/>
      <c r="H9" s="170"/>
      <c r="I9" s="170"/>
      <c r="J9" s="181"/>
    </row>
    <row r="10" spans="1:19" x14ac:dyDescent="0.25">
      <c r="A10" s="169" t="s">
        <v>900</v>
      </c>
      <c r="B10" s="170">
        <v>48</v>
      </c>
      <c r="C10" s="170" t="s">
        <v>901</v>
      </c>
      <c r="D10" s="170" t="s">
        <v>890</v>
      </c>
      <c r="E10" s="170"/>
      <c r="F10" s="170"/>
      <c r="G10" s="170"/>
      <c r="H10" s="170"/>
      <c r="I10" s="170"/>
      <c r="J10" s="181"/>
    </row>
    <row r="11" spans="1:19" x14ac:dyDescent="0.25">
      <c r="A11" s="169" t="s">
        <v>952</v>
      </c>
      <c r="B11" s="217">
        <v>52</v>
      </c>
      <c r="C11" s="217" t="s">
        <v>1044</v>
      </c>
      <c r="D11" s="217" t="s">
        <v>1048</v>
      </c>
      <c r="E11" s="170"/>
      <c r="F11" s="170"/>
      <c r="G11" s="170"/>
      <c r="H11" s="170"/>
      <c r="I11" s="170"/>
      <c r="J11" s="181"/>
    </row>
    <row r="12" spans="1:19" x14ac:dyDescent="0.25">
      <c r="A12" s="169" t="s">
        <v>954</v>
      </c>
      <c r="B12" s="170">
        <v>56</v>
      </c>
      <c r="C12" s="217" t="s">
        <v>1063</v>
      </c>
      <c r="D12" s="217" t="s">
        <v>1066</v>
      </c>
      <c r="E12" s="170"/>
      <c r="F12" s="170"/>
      <c r="G12" s="170"/>
      <c r="H12" s="170"/>
      <c r="I12" s="170"/>
      <c r="J12" s="181"/>
    </row>
    <row r="13" spans="1:19" s="121" customFormat="1" x14ac:dyDescent="0.25">
      <c r="A13" s="169" t="s">
        <v>1049</v>
      </c>
      <c r="B13" s="217">
        <v>60</v>
      </c>
      <c r="C13" s="217" t="s">
        <v>1050</v>
      </c>
      <c r="D13" s="217" t="s">
        <v>1054</v>
      </c>
      <c r="E13" s="170"/>
      <c r="F13" s="170"/>
      <c r="G13" s="170"/>
      <c r="H13" s="170"/>
      <c r="I13" s="170"/>
      <c r="J13" s="181"/>
      <c r="K13"/>
      <c r="L13"/>
      <c r="M13"/>
      <c r="N13"/>
      <c r="O13"/>
      <c r="P13"/>
      <c r="Q13"/>
      <c r="R13"/>
      <c r="S13"/>
    </row>
    <row r="14" spans="1:19" x14ac:dyDescent="0.25">
      <c r="A14" s="169" t="s">
        <v>1061</v>
      </c>
      <c r="B14" s="170">
        <v>64</v>
      </c>
      <c r="C14" s="217" t="s">
        <v>1064</v>
      </c>
      <c r="D14" s="217" t="s">
        <v>932</v>
      </c>
      <c r="E14" s="170"/>
      <c r="F14" s="170"/>
      <c r="G14" s="170"/>
      <c r="H14" s="170"/>
      <c r="I14" s="170"/>
      <c r="J14" s="181"/>
    </row>
    <row r="15" spans="1:19" x14ac:dyDescent="0.25">
      <c r="A15" s="169" t="s">
        <v>1062</v>
      </c>
      <c r="B15" s="217">
        <v>68</v>
      </c>
      <c r="C15" s="217" t="s">
        <v>1065</v>
      </c>
      <c r="D15" s="217" t="s">
        <v>893</v>
      </c>
      <c r="E15" s="170"/>
      <c r="F15" s="170"/>
      <c r="G15" s="170"/>
      <c r="H15" s="170"/>
      <c r="I15" s="170"/>
      <c r="J15" s="181"/>
    </row>
    <row r="16" spans="1:19" x14ac:dyDescent="0.25">
      <c r="A16" s="169"/>
      <c r="B16" s="170"/>
      <c r="C16" s="170"/>
      <c r="D16" s="170"/>
      <c r="E16" s="170"/>
      <c r="F16" s="170"/>
      <c r="G16" s="170"/>
      <c r="H16" s="170"/>
      <c r="I16" s="170"/>
      <c r="J16" s="181"/>
    </row>
    <row r="17" spans="1:19" x14ac:dyDescent="0.25">
      <c r="A17" s="169"/>
      <c r="B17" s="170"/>
      <c r="C17" s="170"/>
      <c r="D17" s="170"/>
      <c r="E17" s="170"/>
      <c r="F17" s="170"/>
      <c r="G17" s="170"/>
      <c r="H17" s="170"/>
      <c r="I17" s="170"/>
      <c r="J17" s="181"/>
    </row>
    <row r="18" spans="1:19" x14ac:dyDescent="0.25">
      <c r="A18" s="169"/>
      <c r="B18" s="170"/>
      <c r="C18" s="170"/>
      <c r="D18" s="170"/>
      <c r="E18" s="170"/>
      <c r="F18" s="170"/>
      <c r="G18" s="170"/>
      <c r="H18" s="170"/>
      <c r="I18" s="170"/>
      <c r="J18" s="181"/>
    </row>
    <row r="19" spans="1:19" x14ac:dyDescent="0.25">
      <c r="A19" s="169" t="s">
        <v>902</v>
      </c>
      <c r="B19" s="170" t="s">
        <v>902</v>
      </c>
      <c r="C19" s="170"/>
      <c r="D19" s="170"/>
      <c r="E19" s="170"/>
      <c r="F19" s="170"/>
      <c r="G19" s="170"/>
      <c r="H19" s="170"/>
      <c r="I19" s="170"/>
      <c r="J19" s="181"/>
    </row>
    <row r="20" spans="1:19" x14ac:dyDescent="0.25">
      <c r="A20" s="169" t="s">
        <v>903</v>
      </c>
      <c r="B20" s="170" t="s">
        <v>904</v>
      </c>
      <c r="C20" s="170"/>
      <c r="D20" s="170"/>
      <c r="E20" s="170"/>
      <c r="F20" s="170"/>
      <c r="G20" s="170"/>
      <c r="H20" s="170"/>
      <c r="I20" s="170"/>
      <c r="J20" s="181"/>
    </row>
    <row r="21" spans="1:19" x14ac:dyDescent="0.25">
      <c r="A21" s="216" t="s">
        <v>1086</v>
      </c>
      <c r="B21" s="170"/>
      <c r="C21" s="170"/>
      <c r="D21" s="170"/>
      <c r="E21" s="170"/>
      <c r="F21" s="170"/>
      <c r="G21" s="170"/>
      <c r="H21" s="170"/>
      <c r="I21" s="170"/>
      <c r="J21" s="181"/>
    </row>
    <row r="22" spans="1:19" x14ac:dyDescent="0.25">
      <c r="A22" s="169"/>
      <c r="B22" s="170"/>
      <c r="C22" s="170"/>
      <c r="D22" s="170"/>
      <c r="E22" s="170"/>
      <c r="F22" s="170"/>
      <c r="G22" s="170"/>
      <c r="H22" s="170"/>
      <c r="I22" s="170"/>
      <c r="J22" s="181"/>
    </row>
    <row r="23" spans="1:19" x14ac:dyDescent="0.25">
      <c r="A23" s="169" t="s">
        <v>902</v>
      </c>
      <c r="B23" s="170" t="s">
        <v>905</v>
      </c>
      <c r="C23" s="170"/>
      <c r="D23" s="170"/>
      <c r="E23" s="170"/>
      <c r="F23" s="170"/>
      <c r="G23" s="170"/>
      <c r="H23" s="170"/>
      <c r="I23" s="170"/>
      <c r="J23" s="181"/>
    </row>
    <row r="24" spans="1:19" x14ac:dyDescent="0.25">
      <c r="A24" s="169" t="str">
        <f>"=Local"</f>
        <v>=Local</v>
      </c>
      <c r="B24" s="170" t="s">
        <v>906</v>
      </c>
      <c r="C24" s="170"/>
      <c r="D24" s="170"/>
      <c r="E24" s="170"/>
      <c r="F24" s="170"/>
      <c r="G24" s="170"/>
      <c r="H24" s="170"/>
      <c r="I24" s="170"/>
      <c r="J24" s="181"/>
    </row>
    <row r="25" spans="1:19" s="121" customFormat="1" x14ac:dyDescent="0.25">
      <c r="A25" s="169" t="s">
        <v>907</v>
      </c>
      <c r="B25" s="170"/>
      <c r="C25" s="170"/>
      <c r="D25" s="170"/>
      <c r="E25" s="170"/>
      <c r="F25" s="170"/>
      <c r="G25" s="170"/>
      <c r="H25" s="170"/>
      <c r="I25" s="170"/>
      <c r="J25" s="181"/>
      <c r="K25"/>
      <c r="L25"/>
      <c r="M25"/>
      <c r="N25"/>
      <c r="O25"/>
      <c r="P25"/>
      <c r="Q25"/>
      <c r="R25"/>
      <c r="S25"/>
    </row>
    <row r="26" spans="1:19" x14ac:dyDescent="0.25">
      <c r="A26" s="169"/>
      <c r="B26" s="170"/>
      <c r="C26" s="170"/>
      <c r="D26" s="170"/>
      <c r="E26" s="170"/>
      <c r="F26" s="170"/>
      <c r="G26" s="170"/>
      <c r="H26" s="170"/>
      <c r="I26" s="170"/>
      <c r="J26" s="181"/>
    </row>
    <row r="27" spans="1:19" x14ac:dyDescent="0.25">
      <c r="A27" s="169" t="s">
        <v>902</v>
      </c>
      <c r="B27" s="170" t="s">
        <v>908</v>
      </c>
      <c r="C27" s="170"/>
      <c r="D27" s="170"/>
      <c r="E27" s="170"/>
      <c r="F27" s="170"/>
      <c r="G27" s="170"/>
      <c r="H27" s="170"/>
      <c r="I27" s="170"/>
      <c r="J27" s="181"/>
    </row>
    <row r="28" spans="1:19" x14ac:dyDescent="0.25">
      <c r="A28" s="169" t="str">
        <f>"=Local"</f>
        <v>=Local</v>
      </c>
      <c r="B28" s="170" t="s">
        <v>909</v>
      </c>
      <c r="C28" s="170"/>
      <c r="D28" s="170"/>
      <c r="E28" s="170"/>
      <c r="F28" s="170"/>
      <c r="G28" s="170"/>
      <c r="H28" s="170"/>
      <c r="I28" s="170"/>
      <c r="J28" s="181"/>
    </row>
    <row r="29" spans="1:19" x14ac:dyDescent="0.25">
      <c r="A29" s="169" t="s">
        <v>910</v>
      </c>
      <c r="B29" s="170"/>
      <c r="C29" s="170"/>
      <c r="D29" s="170"/>
      <c r="E29" s="170"/>
      <c r="F29" s="170"/>
      <c r="G29" s="170"/>
      <c r="H29" s="170"/>
      <c r="I29" s="170"/>
      <c r="J29" s="181"/>
    </row>
    <row r="30" spans="1:19" x14ac:dyDescent="0.25">
      <c r="A30" s="169"/>
      <c r="B30" s="170"/>
      <c r="C30" s="170"/>
      <c r="D30" s="170"/>
      <c r="E30" s="170"/>
      <c r="F30" s="170"/>
      <c r="G30" s="170"/>
      <c r="H30" s="170"/>
      <c r="I30" s="170"/>
      <c r="J30" s="181"/>
    </row>
    <row r="31" spans="1:19" x14ac:dyDescent="0.25">
      <c r="A31" s="169" t="s">
        <v>902</v>
      </c>
      <c r="B31" s="170" t="s">
        <v>911</v>
      </c>
      <c r="C31" s="170"/>
      <c r="D31" s="170"/>
      <c r="E31" s="170"/>
      <c r="F31" s="170"/>
      <c r="G31" s="170"/>
      <c r="H31" s="170"/>
      <c r="I31" s="170"/>
      <c r="J31" s="181"/>
    </row>
    <row r="32" spans="1:19" x14ac:dyDescent="0.25">
      <c r="A32" s="169" t="str">
        <f>"=Local"</f>
        <v>=Local</v>
      </c>
      <c r="B32" s="170" t="s">
        <v>909</v>
      </c>
      <c r="C32" s="170"/>
      <c r="D32" s="170"/>
      <c r="E32" s="170"/>
      <c r="F32" s="170"/>
      <c r="G32" s="170"/>
      <c r="H32" s="170"/>
      <c r="I32" s="170"/>
      <c r="J32" s="181"/>
    </row>
    <row r="33" spans="1:19" x14ac:dyDescent="0.25">
      <c r="A33" s="169" t="s">
        <v>912</v>
      </c>
      <c r="B33" s="170"/>
      <c r="C33" s="170"/>
      <c r="D33" s="170"/>
      <c r="E33" s="170"/>
      <c r="F33" s="170"/>
      <c r="G33" s="170"/>
      <c r="H33" s="170"/>
      <c r="I33" s="170"/>
      <c r="J33" s="181"/>
    </row>
    <row r="34" spans="1:19" x14ac:dyDescent="0.25">
      <c r="A34" s="169"/>
      <c r="B34" s="170"/>
      <c r="C34" s="170"/>
      <c r="D34" s="170"/>
      <c r="E34" s="170"/>
      <c r="F34" s="170"/>
      <c r="G34" s="170"/>
      <c r="H34" s="170"/>
      <c r="I34" s="170"/>
      <c r="J34" s="181"/>
    </row>
    <row r="35" spans="1:19" x14ac:dyDescent="0.25">
      <c r="A35" s="169" t="s">
        <v>902</v>
      </c>
      <c r="B35" s="170" t="s">
        <v>905</v>
      </c>
      <c r="C35" s="170"/>
      <c r="D35" s="170"/>
      <c r="E35" s="170"/>
      <c r="F35" s="170"/>
      <c r="G35" s="170"/>
      <c r="H35" s="170"/>
      <c r="I35" s="170"/>
      <c r="J35" s="181"/>
    </row>
    <row r="36" spans="1:19" x14ac:dyDescent="0.25">
      <c r="A36" s="169" t="str">
        <f>"=Exemption"</f>
        <v>=Exemption</v>
      </c>
      <c r="B36" s="170" t="s">
        <v>909</v>
      </c>
      <c r="C36" s="170"/>
      <c r="D36" s="170"/>
      <c r="E36" s="170"/>
      <c r="F36" s="170"/>
      <c r="G36" s="170"/>
      <c r="H36" s="170"/>
      <c r="I36" s="170"/>
      <c r="J36" s="181"/>
    </row>
    <row r="37" spans="1:19" x14ac:dyDescent="0.25">
      <c r="A37" s="169" t="s">
        <v>913</v>
      </c>
      <c r="B37" s="170"/>
      <c r="C37" s="170"/>
      <c r="D37" s="170"/>
      <c r="E37" s="170"/>
      <c r="F37" s="170"/>
      <c r="G37" s="170"/>
      <c r="H37" s="170"/>
      <c r="I37" s="170"/>
      <c r="J37" s="181"/>
    </row>
    <row r="38" spans="1:19" x14ac:dyDescent="0.25">
      <c r="A38" s="169"/>
      <c r="B38" s="170"/>
      <c r="C38" s="170"/>
      <c r="D38" s="170"/>
      <c r="E38" s="170"/>
      <c r="F38" s="170"/>
      <c r="G38" s="170"/>
      <c r="H38" s="170"/>
      <c r="I38" s="170"/>
      <c r="J38" s="181"/>
    </row>
    <row r="39" spans="1:19" x14ac:dyDescent="0.25">
      <c r="A39" s="169" t="s">
        <v>902</v>
      </c>
      <c r="B39" s="170" t="s">
        <v>908</v>
      </c>
      <c r="C39" s="170"/>
      <c r="D39" s="170"/>
      <c r="E39" s="170"/>
      <c r="F39" s="170"/>
      <c r="G39" s="170"/>
      <c r="H39" s="170"/>
      <c r="I39" s="170"/>
      <c r="J39" s="181"/>
    </row>
    <row r="40" spans="1:19" x14ac:dyDescent="0.25">
      <c r="A40" s="169" t="str">
        <f>"=Exemption"</f>
        <v>=Exemption</v>
      </c>
      <c r="B40" s="170" t="s">
        <v>906</v>
      </c>
      <c r="C40" s="170"/>
      <c r="D40" s="170"/>
      <c r="E40" s="170"/>
      <c r="F40" s="170"/>
      <c r="G40" s="170"/>
      <c r="H40" s="170"/>
      <c r="I40" s="170"/>
      <c r="J40" s="181"/>
    </row>
    <row r="41" spans="1:19" s="121" customFormat="1" x14ac:dyDescent="0.25">
      <c r="A41" s="169" t="s">
        <v>914</v>
      </c>
      <c r="B41" s="170"/>
      <c r="C41" s="170"/>
      <c r="D41" s="170"/>
      <c r="E41" s="170"/>
      <c r="F41" s="170"/>
      <c r="G41" s="170"/>
      <c r="H41" s="170"/>
      <c r="I41" s="170"/>
      <c r="J41" s="181"/>
      <c r="K41"/>
      <c r="L41"/>
      <c r="M41"/>
      <c r="N41"/>
      <c r="O41"/>
      <c r="P41"/>
      <c r="Q41"/>
      <c r="R41"/>
      <c r="S41"/>
    </row>
    <row r="42" spans="1:19" x14ac:dyDescent="0.25">
      <c r="A42" s="169"/>
      <c r="B42" s="170"/>
      <c r="C42" s="170"/>
      <c r="D42" s="170"/>
      <c r="E42" s="170"/>
      <c r="F42" s="170"/>
      <c r="G42" s="170"/>
      <c r="H42" s="170"/>
      <c r="I42" s="170"/>
      <c r="J42" s="181"/>
    </row>
    <row r="43" spans="1:19" x14ac:dyDescent="0.25">
      <c r="A43" s="169" t="s">
        <v>902</v>
      </c>
      <c r="B43" s="170" t="s">
        <v>911</v>
      </c>
      <c r="C43" s="170"/>
      <c r="D43" s="170"/>
      <c r="E43" s="170"/>
      <c r="F43" s="170"/>
      <c r="G43" s="170"/>
      <c r="H43" s="170"/>
      <c r="I43" s="170"/>
      <c r="J43" s="181"/>
    </row>
    <row r="44" spans="1:19" x14ac:dyDescent="0.25">
      <c r="A44" s="169" t="str">
        <f>"=Exemption"</f>
        <v>=Exemption</v>
      </c>
      <c r="B44" s="170" t="s">
        <v>906</v>
      </c>
      <c r="C44" s="170"/>
      <c r="D44" s="170"/>
      <c r="E44" s="170"/>
      <c r="F44" s="170"/>
      <c r="G44" s="170"/>
      <c r="H44" s="170"/>
      <c r="I44" s="170"/>
      <c r="J44" s="181"/>
    </row>
    <row r="45" spans="1:19" x14ac:dyDescent="0.25">
      <c r="A45" s="169" t="s">
        <v>915</v>
      </c>
      <c r="B45" s="170"/>
      <c r="C45" s="170"/>
      <c r="D45" s="170"/>
      <c r="E45" s="170"/>
      <c r="F45" s="170"/>
      <c r="G45" s="170"/>
      <c r="H45" s="170"/>
      <c r="I45" s="170"/>
      <c r="J45" s="181"/>
    </row>
    <row r="46" spans="1:19" x14ac:dyDescent="0.25">
      <c r="A46" s="169"/>
      <c r="B46" s="170"/>
      <c r="C46" s="170"/>
      <c r="D46" s="170"/>
      <c r="E46" s="170"/>
      <c r="F46" s="170"/>
      <c r="G46" s="170"/>
      <c r="H46" s="170"/>
      <c r="I46" s="170"/>
      <c r="J46" s="181"/>
    </row>
    <row r="47" spans="1:19" x14ac:dyDescent="0.25">
      <c r="A47" s="169" t="s">
        <v>902</v>
      </c>
      <c r="B47" s="170" t="s">
        <v>908</v>
      </c>
      <c r="C47" s="170" t="s">
        <v>908</v>
      </c>
      <c r="D47" s="170" t="s">
        <v>908</v>
      </c>
      <c r="E47" s="170" t="s">
        <v>908</v>
      </c>
      <c r="F47" s="170" t="s">
        <v>908</v>
      </c>
      <c r="G47" s="170" t="s">
        <v>908</v>
      </c>
      <c r="H47" s="170" t="s">
        <v>908</v>
      </c>
      <c r="I47" s="170"/>
      <c r="J47" s="181"/>
    </row>
    <row r="48" spans="1:19" x14ac:dyDescent="0.25">
      <c r="A48" s="169" t="str">
        <f>"=Exemption"</f>
        <v>=Exemption</v>
      </c>
      <c r="B48" s="170" t="s">
        <v>916</v>
      </c>
      <c r="C48" s="170" t="s">
        <v>917</v>
      </c>
      <c r="D48" s="170" t="s">
        <v>918</v>
      </c>
      <c r="E48" s="170" t="s">
        <v>919</v>
      </c>
      <c r="F48" s="170" t="s">
        <v>920</v>
      </c>
      <c r="G48" s="170" t="s">
        <v>921</v>
      </c>
      <c r="H48" s="170" t="s">
        <v>922</v>
      </c>
      <c r="I48" s="170"/>
      <c r="J48" s="181"/>
    </row>
    <row r="49" spans="1:19" x14ac:dyDescent="0.25">
      <c r="A49" s="169" t="s">
        <v>923</v>
      </c>
      <c r="B49" s="170"/>
      <c r="C49" s="170"/>
      <c r="D49" s="170"/>
      <c r="E49" s="170"/>
      <c r="F49" s="170"/>
      <c r="G49" s="170"/>
      <c r="H49" s="170"/>
      <c r="I49" s="170"/>
      <c r="J49" s="181"/>
    </row>
    <row r="50" spans="1:19" x14ac:dyDescent="0.25">
      <c r="A50" s="169"/>
      <c r="B50" s="170"/>
      <c r="C50" s="170"/>
      <c r="D50" s="170"/>
      <c r="E50" s="170"/>
      <c r="F50" s="170"/>
      <c r="G50" s="170"/>
      <c r="H50" s="170"/>
      <c r="I50" s="170"/>
      <c r="J50" s="181"/>
    </row>
    <row r="51" spans="1:19" x14ac:dyDescent="0.25">
      <c r="A51" s="169" t="s">
        <v>470</v>
      </c>
      <c r="B51" s="170"/>
      <c r="C51" s="170"/>
      <c r="D51" s="170"/>
      <c r="E51" s="170"/>
      <c r="F51" s="170"/>
      <c r="G51" s="170"/>
      <c r="H51" s="170"/>
      <c r="I51" s="170"/>
      <c r="J51" s="181"/>
    </row>
    <row r="52" spans="1:19" x14ac:dyDescent="0.25">
      <c r="A52" s="169" t="str">
        <f>"=???????????????????????????????????????????????????*"</f>
        <v>=???????????????????????????????????????????????????*</v>
      </c>
      <c r="B52" s="170"/>
      <c r="C52" s="170"/>
      <c r="D52" s="170"/>
      <c r="E52" s="170"/>
      <c r="F52" s="170"/>
      <c r="G52" s="170"/>
      <c r="H52" s="170"/>
      <c r="I52" s="170"/>
      <c r="J52" s="181"/>
    </row>
    <row r="53" spans="1:19" s="121" customFormat="1" x14ac:dyDescent="0.25">
      <c r="A53" s="216" t="s">
        <v>1045</v>
      </c>
      <c r="B53" s="170"/>
      <c r="C53" s="170"/>
      <c r="D53" s="170"/>
      <c r="E53" s="170"/>
      <c r="F53" s="170"/>
      <c r="G53" s="170"/>
      <c r="H53" s="170"/>
      <c r="I53" s="170"/>
      <c r="J53" s="181"/>
      <c r="K53"/>
      <c r="L53"/>
      <c r="M53"/>
      <c r="N53"/>
      <c r="O53"/>
      <c r="P53"/>
      <c r="Q53"/>
      <c r="R53"/>
      <c r="S53"/>
    </row>
    <row r="54" spans="1:19" x14ac:dyDescent="0.25">
      <c r="A54" s="216"/>
      <c r="B54" s="170"/>
      <c r="C54" s="170"/>
      <c r="D54" s="170"/>
      <c r="E54" s="170"/>
      <c r="F54" s="170"/>
      <c r="G54" s="170"/>
      <c r="H54" s="170"/>
      <c r="I54" s="170"/>
      <c r="J54" s="181"/>
    </row>
    <row r="55" spans="1:19" x14ac:dyDescent="0.25">
      <c r="A55" s="216" t="s">
        <v>924</v>
      </c>
      <c r="B55" s="170"/>
      <c r="C55" s="170"/>
      <c r="D55" s="170"/>
      <c r="E55" s="170"/>
      <c r="F55" s="170"/>
      <c r="G55" s="170"/>
      <c r="H55" s="170"/>
      <c r="I55" s="170"/>
      <c r="J55" s="181"/>
    </row>
    <row r="56" spans="1:19" x14ac:dyDescent="0.25">
      <c r="A56" s="216" t="str">
        <f>"=?????????????????????*"</f>
        <v>=?????????????????????*</v>
      </c>
      <c r="B56" s="170"/>
      <c r="C56" s="170"/>
      <c r="D56" s="170"/>
      <c r="E56" s="170"/>
      <c r="F56" s="170"/>
      <c r="G56" s="170"/>
      <c r="H56" s="170"/>
      <c r="I56" s="170"/>
      <c r="J56" s="181"/>
    </row>
    <row r="57" spans="1:19" x14ac:dyDescent="0.25">
      <c r="A57" s="216" t="s">
        <v>1052</v>
      </c>
      <c r="B57" s="170"/>
      <c r="C57" s="170"/>
      <c r="D57" s="170"/>
      <c r="E57" s="170"/>
      <c r="F57" s="170"/>
      <c r="G57" s="170"/>
      <c r="H57" s="170"/>
      <c r="I57" s="170"/>
      <c r="J57" s="181"/>
    </row>
    <row r="58" spans="1:19" x14ac:dyDescent="0.25">
      <c r="A58" s="216"/>
      <c r="B58" s="170"/>
      <c r="C58" s="170"/>
      <c r="D58" s="170"/>
      <c r="E58" s="170"/>
      <c r="F58" s="170"/>
      <c r="G58" s="170"/>
      <c r="H58" s="170"/>
      <c r="I58" s="170"/>
      <c r="J58" s="181"/>
    </row>
    <row r="59" spans="1:19" x14ac:dyDescent="0.25">
      <c r="A59" s="216" t="s">
        <v>926</v>
      </c>
      <c r="B59" s="170"/>
      <c r="C59" s="170"/>
      <c r="D59" s="170"/>
      <c r="E59" s="170"/>
      <c r="F59" s="170"/>
      <c r="G59" s="170"/>
      <c r="H59" s="170"/>
      <c r="I59" s="170"/>
      <c r="J59" s="181"/>
    </row>
    <row r="60" spans="1:19" x14ac:dyDescent="0.25">
      <c r="A60" s="216" t="str">
        <f>"=?????????????????????????????????????????*"</f>
        <v>=?????????????????????????????????????????*</v>
      </c>
      <c r="B60" s="170"/>
      <c r="C60" s="170"/>
      <c r="D60" s="170"/>
      <c r="E60" s="170"/>
      <c r="F60" s="170"/>
      <c r="G60" s="170"/>
      <c r="H60" s="170"/>
      <c r="I60" s="170"/>
      <c r="J60" s="181"/>
    </row>
    <row r="61" spans="1:19" x14ac:dyDescent="0.25">
      <c r="A61" s="216" t="s">
        <v>1220</v>
      </c>
      <c r="B61" s="170"/>
      <c r="C61" s="170"/>
      <c r="D61" s="170"/>
      <c r="E61" s="170"/>
      <c r="F61" s="170"/>
      <c r="G61" s="170"/>
      <c r="H61" s="170"/>
      <c r="I61" s="170"/>
      <c r="J61" s="181"/>
    </row>
    <row r="62" spans="1:19" x14ac:dyDescent="0.25">
      <c r="A62" s="216"/>
      <c r="B62" s="170"/>
      <c r="C62" s="170"/>
      <c r="D62" s="170"/>
      <c r="E62" s="170"/>
      <c r="F62" s="170"/>
      <c r="G62" s="170"/>
      <c r="H62" s="170"/>
      <c r="I62" s="170"/>
      <c r="J62" s="181"/>
    </row>
    <row r="63" spans="1:19" x14ac:dyDescent="0.25">
      <c r="A63" s="216" t="s">
        <v>927</v>
      </c>
      <c r="B63" s="170"/>
      <c r="C63" s="170"/>
      <c r="D63" s="170"/>
      <c r="E63" s="170"/>
      <c r="F63" s="170"/>
      <c r="G63" s="170"/>
      <c r="H63" s="170"/>
      <c r="I63" s="170"/>
      <c r="J63" s="181"/>
    </row>
    <row r="64" spans="1:19" x14ac:dyDescent="0.25">
      <c r="A64" s="216" t="str">
        <f>"=?????????????????????????????????????????????????????????????????????????????????????????????????????????????????????????????????????????????????????????????????????????????????????????????????????????*"</f>
        <v>=?????????????????????????????????????????????????????????????????????????????????????????????????????????????????????????????????????????????????????????????????????????????????????????????????????????*</v>
      </c>
      <c r="B64" s="170"/>
      <c r="C64" s="170"/>
      <c r="D64" s="170"/>
      <c r="E64" s="170"/>
      <c r="F64" s="170"/>
      <c r="G64" s="170"/>
      <c r="H64" s="170"/>
      <c r="I64" s="170"/>
      <c r="J64" s="181"/>
    </row>
    <row r="65" spans="1:10" x14ac:dyDescent="0.25">
      <c r="A65" s="216" t="s">
        <v>1060</v>
      </c>
      <c r="B65" s="170"/>
      <c r="C65" s="170"/>
      <c r="D65" s="170"/>
      <c r="E65" s="170"/>
      <c r="F65" s="170"/>
      <c r="G65" s="170"/>
      <c r="H65" s="170"/>
      <c r="I65" s="170"/>
      <c r="J65" s="181"/>
    </row>
    <row r="66" spans="1:10" x14ac:dyDescent="0.25">
      <c r="A66" s="216"/>
      <c r="B66" s="170"/>
      <c r="C66" s="170"/>
      <c r="D66" s="170"/>
      <c r="E66" s="170"/>
      <c r="F66" s="170"/>
      <c r="G66" s="170"/>
      <c r="H66" s="170"/>
      <c r="I66" s="170"/>
      <c r="J66" s="181"/>
    </row>
    <row r="67" spans="1:10" x14ac:dyDescent="0.25">
      <c r="A67" s="216" t="s">
        <v>911</v>
      </c>
      <c r="B67" s="170"/>
      <c r="C67" s="170"/>
      <c r="D67" s="170"/>
      <c r="E67" s="170"/>
      <c r="F67" s="170"/>
      <c r="G67" s="170"/>
      <c r="H67" s="170"/>
      <c r="I67" s="170"/>
      <c r="J67" s="181"/>
    </row>
    <row r="68" spans="1:10" x14ac:dyDescent="0.25">
      <c r="A68" s="216" t="str">
        <f>"=?????????????????????*"</f>
        <v>=?????????????????????*</v>
      </c>
      <c r="B68" s="170"/>
      <c r="C68" s="170"/>
      <c r="D68" s="170"/>
      <c r="E68" s="170"/>
      <c r="F68" s="170"/>
      <c r="G68" s="170"/>
      <c r="H68" s="170"/>
      <c r="I68" s="170"/>
      <c r="J68" s="181"/>
    </row>
    <row r="69" spans="1:10" x14ac:dyDescent="0.25">
      <c r="A69" s="216" t="s">
        <v>1059</v>
      </c>
      <c r="B69" s="170"/>
      <c r="C69" s="170"/>
      <c r="D69" s="170"/>
      <c r="E69" s="170"/>
      <c r="F69" s="170"/>
      <c r="G69" s="170"/>
      <c r="H69" s="170"/>
      <c r="I69" s="170"/>
      <c r="J69" s="181"/>
    </row>
    <row r="70" spans="1:10" x14ac:dyDescent="0.25">
      <c r="A70" s="169"/>
      <c r="B70" s="170"/>
      <c r="C70" s="170"/>
      <c r="D70" s="170"/>
      <c r="E70" s="170"/>
      <c r="F70" s="170"/>
      <c r="G70" s="170"/>
      <c r="H70" s="170"/>
      <c r="I70" s="170"/>
      <c r="J70" s="181"/>
    </row>
    <row r="71" spans="1:10" x14ac:dyDescent="0.25">
      <c r="A71" s="169" t="s">
        <v>902</v>
      </c>
      <c r="B71" s="170" t="s">
        <v>905</v>
      </c>
      <c r="C71" s="170" t="s">
        <v>470</v>
      </c>
      <c r="D71" s="170" t="s">
        <v>924</v>
      </c>
      <c r="E71" s="170" t="s">
        <v>925</v>
      </c>
      <c r="F71" s="170" t="s">
        <v>926</v>
      </c>
      <c r="G71" s="170" t="s">
        <v>927</v>
      </c>
      <c r="H71" s="170" t="s">
        <v>908</v>
      </c>
      <c r="I71" s="170" t="s">
        <v>911</v>
      </c>
      <c r="J71" s="181" t="s">
        <v>928</v>
      </c>
    </row>
    <row r="72" spans="1:10" x14ac:dyDescent="0.25">
      <c r="A72" s="169"/>
      <c r="B72" s="170"/>
      <c r="C72" s="170"/>
      <c r="D72" s="217"/>
      <c r="E72" s="217"/>
      <c r="F72" s="217"/>
      <c r="G72" s="217"/>
      <c r="H72" s="217"/>
      <c r="I72" s="217"/>
      <c r="J72" s="181"/>
    </row>
    <row r="73" spans="1:10" x14ac:dyDescent="0.25">
      <c r="A73" s="169"/>
      <c r="B73" s="170"/>
      <c r="C73" s="170"/>
      <c r="D73" s="170"/>
      <c r="E73" s="170"/>
      <c r="F73" s="170"/>
      <c r="G73" s="170"/>
      <c r="H73" s="170"/>
      <c r="I73" s="170"/>
      <c r="J73" s="181"/>
    </row>
    <row r="74" spans="1:10" x14ac:dyDescent="0.25">
      <c r="A74" s="169"/>
      <c r="B74" s="170"/>
      <c r="C74" s="170"/>
      <c r="D74" s="170"/>
      <c r="E74" s="170"/>
      <c r="F74" s="170"/>
      <c r="G74" s="170"/>
      <c r="H74" s="170"/>
      <c r="I74" s="170"/>
      <c r="J74" s="181"/>
    </row>
    <row r="75" spans="1:10" x14ac:dyDescent="0.25">
      <c r="A75" s="169"/>
      <c r="B75" s="170"/>
      <c r="C75" s="170"/>
      <c r="D75" s="170"/>
      <c r="E75" s="170"/>
      <c r="F75" s="170"/>
      <c r="G75" s="170"/>
      <c r="H75" s="170"/>
      <c r="I75" s="170"/>
      <c r="J75" s="181"/>
    </row>
    <row r="76" spans="1:10" x14ac:dyDescent="0.25">
      <c r="A76" s="169"/>
      <c r="B76" s="170"/>
      <c r="C76" s="170"/>
      <c r="D76" s="170"/>
      <c r="E76" s="170"/>
      <c r="F76" s="170"/>
      <c r="G76" s="170"/>
      <c r="H76" s="170"/>
      <c r="I76" s="170"/>
      <c r="J76" s="181"/>
    </row>
    <row r="77" spans="1:10" x14ac:dyDescent="0.25">
      <c r="A77" s="169"/>
      <c r="B77" s="170"/>
      <c r="C77" s="170"/>
      <c r="D77" s="170"/>
      <c r="E77" s="170"/>
      <c r="F77" s="170"/>
      <c r="G77" s="170"/>
      <c r="H77" s="170"/>
      <c r="I77" s="170"/>
      <c r="J77" s="181"/>
    </row>
    <row r="78" spans="1:10" x14ac:dyDescent="0.25">
      <c r="A78" s="169"/>
      <c r="B78" s="170"/>
      <c r="C78" s="170"/>
      <c r="D78" s="170"/>
      <c r="E78" s="170"/>
      <c r="F78" s="170"/>
      <c r="G78" s="170"/>
      <c r="H78" s="170"/>
      <c r="I78" s="170"/>
      <c r="J78" s="181"/>
    </row>
    <row r="79" spans="1:10" x14ac:dyDescent="0.25">
      <c r="A79" s="169"/>
      <c r="B79" s="170"/>
      <c r="C79" s="170"/>
      <c r="D79" s="170"/>
      <c r="E79" s="170"/>
      <c r="F79" s="170"/>
      <c r="G79" s="170"/>
      <c r="H79" s="170"/>
      <c r="I79" s="170"/>
      <c r="J79" s="181"/>
    </row>
    <row r="80" spans="1:10" x14ac:dyDescent="0.25">
      <c r="A80" s="182"/>
      <c r="B80" s="173"/>
      <c r="C80" s="173"/>
      <c r="D80" s="173"/>
      <c r="E80" s="173"/>
      <c r="F80" s="173"/>
      <c r="G80" s="173"/>
      <c r="H80" s="173"/>
      <c r="I80" s="173"/>
      <c r="J80" s="183"/>
    </row>
    <row r="82" spans="1:10" x14ac:dyDescent="0.25">
      <c r="A82" s="213" t="s">
        <v>929</v>
      </c>
      <c r="B82" s="214"/>
      <c r="C82" s="214"/>
      <c r="D82" s="214"/>
      <c r="E82" s="214"/>
      <c r="F82" s="214"/>
      <c r="G82" s="214"/>
      <c r="H82" s="214"/>
      <c r="I82" s="214"/>
      <c r="J82" s="215"/>
    </row>
    <row r="83" spans="1:10" x14ac:dyDescent="0.25">
      <c r="A83" s="169" t="s">
        <v>878</v>
      </c>
      <c r="B83" s="170" t="s">
        <v>879</v>
      </c>
      <c r="C83" s="170" t="s">
        <v>880</v>
      </c>
      <c r="D83" s="170" t="s">
        <v>881</v>
      </c>
      <c r="E83" s="170"/>
      <c r="F83" s="170"/>
      <c r="G83" s="170"/>
      <c r="H83" s="170"/>
      <c r="I83" s="170"/>
      <c r="J83" s="181"/>
    </row>
    <row r="84" spans="1:10" x14ac:dyDescent="0.25">
      <c r="A84" s="169" t="s">
        <v>882</v>
      </c>
      <c r="B84" s="170">
        <v>100</v>
      </c>
      <c r="C84" s="170" t="s">
        <v>930</v>
      </c>
      <c r="D84" s="170" t="s">
        <v>890</v>
      </c>
      <c r="E84" s="170"/>
      <c r="F84" s="170"/>
      <c r="G84" s="170"/>
      <c r="H84" s="170"/>
      <c r="I84" s="170"/>
      <c r="J84" s="181"/>
    </row>
    <row r="85" spans="1:10" x14ac:dyDescent="0.25">
      <c r="A85" s="169" t="s">
        <v>885</v>
      </c>
      <c r="B85" s="170">
        <v>104</v>
      </c>
      <c r="C85" s="170" t="s">
        <v>931</v>
      </c>
      <c r="D85" s="170" t="s">
        <v>932</v>
      </c>
      <c r="E85" s="170"/>
      <c r="F85" s="170"/>
      <c r="G85" s="170"/>
      <c r="H85" s="170"/>
      <c r="I85" s="170"/>
      <c r="J85" s="181"/>
    </row>
    <row r="86" spans="1:10" x14ac:dyDescent="0.25">
      <c r="A86" s="169" t="s">
        <v>888</v>
      </c>
      <c r="B86" s="170">
        <v>108</v>
      </c>
      <c r="C86" s="170" t="s">
        <v>889</v>
      </c>
      <c r="D86" s="170" t="s">
        <v>893</v>
      </c>
      <c r="E86" s="170"/>
      <c r="F86" s="170"/>
      <c r="G86" s="170"/>
      <c r="H86" s="170"/>
      <c r="I86" s="170"/>
      <c r="J86" s="181"/>
    </row>
    <row r="87" spans="1:10" x14ac:dyDescent="0.25">
      <c r="A87" s="169" t="s">
        <v>891</v>
      </c>
      <c r="B87" s="170">
        <v>112</v>
      </c>
      <c r="C87" s="170" t="s">
        <v>892</v>
      </c>
      <c r="D87" s="170" t="s">
        <v>933</v>
      </c>
      <c r="E87" s="170"/>
      <c r="F87" s="170"/>
      <c r="G87" s="170"/>
      <c r="H87" s="170"/>
      <c r="I87" s="170"/>
      <c r="J87" s="181"/>
    </row>
    <row r="88" spans="1:10" x14ac:dyDescent="0.25">
      <c r="A88" s="169" t="s">
        <v>894</v>
      </c>
      <c r="B88" s="170">
        <v>116</v>
      </c>
      <c r="C88" s="170" t="s">
        <v>895</v>
      </c>
      <c r="D88" s="170" t="s">
        <v>893</v>
      </c>
      <c r="E88" s="170"/>
      <c r="F88" s="170"/>
      <c r="G88" s="170"/>
      <c r="H88" s="170"/>
      <c r="I88" s="170"/>
      <c r="J88" s="181"/>
    </row>
    <row r="89" spans="1:10" x14ac:dyDescent="0.25">
      <c r="A89" s="169" t="s">
        <v>896</v>
      </c>
      <c r="B89" s="170">
        <v>120</v>
      </c>
      <c r="C89" s="170" t="s">
        <v>897</v>
      </c>
      <c r="D89" s="170" t="s">
        <v>933</v>
      </c>
      <c r="E89" s="170"/>
      <c r="F89" s="170"/>
      <c r="G89" s="170"/>
      <c r="H89" s="170"/>
      <c r="I89" s="170"/>
      <c r="J89" s="181"/>
    </row>
    <row r="90" spans="1:10" x14ac:dyDescent="0.25">
      <c r="A90" s="169" t="s">
        <v>898</v>
      </c>
      <c r="B90" s="217">
        <v>124</v>
      </c>
      <c r="C90" s="217" t="s">
        <v>1046</v>
      </c>
      <c r="D90" s="217" t="s">
        <v>887</v>
      </c>
      <c r="E90" s="170"/>
      <c r="F90" s="170"/>
      <c r="G90" s="170"/>
      <c r="H90" s="170"/>
      <c r="I90" s="170"/>
      <c r="J90" s="181"/>
    </row>
    <row r="91" spans="1:10" x14ac:dyDescent="0.25">
      <c r="A91" s="169" t="s">
        <v>900</v>
      </c>
      <c r="B91" s="170">
        <v>128</v>
      </c>
      <c r="C91" s="217" t="s">
        <v>1058</v>
      </c>
      <c r="D91" s="217" t="s">
        <v>1048</v>
      </c>
      <c r="E91" s="170"/>
      <c r="F91" s="170"/>
      <c r="G91" s="170"/>
      <c r="H91" s="170"/>
      <c r="I91" s="170"/>
      <c r="J91" s="181"/>
    </row>
    <row r="92" spans="1:10" x14ac:dyDescent="0.25">
      <c r="A92" s="169" t="s">
        <v>952</v>
      </c>
      <c r="B92" s="217">
        <v>132</v>
      </c>
      <c r="C92" s="217" t="s">
        <v>1044</v>
      </c>
      <c r="D92" s="217" t="s">
        <v>1053</v>
      </c>
      <c r="E92" s="170"/>
      <c r="F92" s="170"/>
      <c r="G92" s="170"/>
      <c r="H92" s="170"/>
      <c r="I92" s="170"/>
      <c r="J92" s="181"/>
    </row>
    <row r="93" spans="1:10" x14ac:dyDescent="0.25">
      <c r="A93" s="169" t="s">
        <v>954</v>
      </c>
      <c r="B93" s="170">
        <v>136</v>
      </c>
      <c r="C93" s="217" t="s">
        <v>1063</v>
      </c>
      <c r="D93" s="217" t="s">
        <v>1054</v>
      </c>
      <c r="E93" s="170"/>
      <c r="F93" s="170"/>
      <c r="G93" s="170"/>
      <c r="H93" s="170"/>
      <c r="I93" s="170"/>
      <c r="J93" s="181"/>
    </row>
    <row r="94" spans="1:10" x14ac:dyDescent="0.25">
      <c r="A94" s="169" t="s">
        <v>1049</v>
      </c>
      <c r="B94" s="217">
        <v>140</v>
      </c>
      <c r="C94" s="217" t="s">
        <v>1050</v>
      </c>
      <c r="D94" s="217" t="s">
        <v>893</v>
      </c>
      <c r="E94" s="170"/>
      <c r="F94" s="170"/>
      <c r="G94" s="170"/>
      <c r="H94" s="170"/>
      <c r="I94" s="170"/>
      <c r="J94" s="181"/>
    </row>
    <row r="95" spans="1:10" x14ac:dyDescent="0.25">
      <c r="A95" s="169"/>
      <c r="B95" s="170"/>
      <c r="C95" s="170"/>
      <c r="D95" s="170"/>
      <c r="E95" s="170"/>
      <c r="F95" s="170"/>
      <c r="G95" s="170"/>
      <c r="H95" s="170"/>
      <c r="I95" s="170"/>
      <c r="J95" s="181"/>
    </row>
    <row r="96" spans="1:10" x14ac:dyDescent="0.25">
      <c r="A96" s="169"/>
      <c r="B96" s="170"/>
      <c r="C96" s="170"/>
      <c r="D96" s="170"/>
      <c r="E96" s="170"/>
      <c r="F96" s="170"/>
      <c r="G96" s="170"/>
      <c r="H96" s="170"/>
      <c r="I96" s="170"/>
      <c r="J96" s="181"/>
    </row>
    <row r="97" spans="1:10" x14ac:dyDescent="0.25">
      <c r="A97" s="169"/>
      <c r="B97" s="170"/>
      <c r="C97" s="170"/>
      <c r="D97" s="170"/>
      <c r="E97" s="170"/>
      <c r="F97" s="170"/>
      <c r="G97" s="170"/>
      <c r="H97" s="170"/>
      <c r="I97" s="170"/>
      <c r="J97" s="181"/>
    </row>
    <row r="98" spans="1:10" x14ac:dyDescent="0.25">
      <c r="A98" s="169"/>
      <c r="B98" s="170"/>
      <c r="C98" s="170"/>
      <c r="D98" s="170"/>
      <c r="E98" s="170"/>
      <c r="F98" s="170"/>
      <c r="G98" s="170"/>
      <c r="H98" s="170"/>
      <c r="I98" s="170"/>
      <c r="J98" s="181"/>
    </row>
    <row r="99" spans="1:10" x14ac:dyDescent="0.25">
      <c r="A99" s="169" t="s">
        <v>934</v>
      </c>
      <c r="B99" s="170"/>
      <c r="C99" s="170"/>
      <c r="D99" s="170"/>
      <c r="E99" s="170"/>
      <c r="F99" s="170"/>
      <c r="G99" s="170"/>
      <c r="H99" s="170"/>
      <c r="I99" s="170"/>
      <c r="J99" s="181"/>
    </row>
    <row r="100" spans="1:10" x14ac:dyDescent="0.25">
      <c r="A100" s="169" t="s">
        <v>909</v>
      </c>
      <c r="B100" s="170"/>
      <c r="C100" s="170"/>
      <c r="D100" s="170"/>
      <c r="E100" s="170"/>
      <c r="F100" s="170"/>
      <c r="G100" s="170"/>
      <c r="H100" s="170"/>
      <c r="I100" s="170"/>
      <c r="J100" s="181"/>
    </row>
    <row r="101" spans="1:10" x14ac:dyDescent="0.25">
      <c r="A101" s="216" t="s">
        <v>1087</v>
      </c>
      <c r="B101" s="170"/>
      <c r="C101" s="170"/>
      <c r="D101" s="170"/>
      <c r="E101" s="170"/>
      <c r="F101" s="170"/>
      <c r="G101" s="170"/>
      <c r="H101" s="170"/>
      <c r="I101" s="170"/>
      <c r="J101" s="181"/>
    </row>
    <row r="102" spans="1:10" x14ac:dyDescent="0.25">
      <c r="A102" s="169"/>
      <c r="B102" s="170"/>
      <c r="C102" s="170"/>
      <c r="D102" s="170"/>
      <c r="E102" s="170"/>
      <c r="F102" s="170"/>
      <c r="G102" s="170"/>
      <c r="H102" s="170"/>
      <c r="I102" s="170"/>
      <c r="J102" s="181"/>
    </row>
    <row r="103" spans="1:10" x14ac:dyDescent="0.25">
      <c r="A103" s="169" t="s">
        <v>935</v>
      </c>
      <c r="B103" s="170"/>
      <c r="C103" s="170"/>
      <c r="D103" s="170"/>
      <c r="E103" s="170"/>
      <c r="F103" s="170"/>
      <c r="G103" s="170"/>
      <c r="H103" s="170"/>
      <c r="I103" s="170"/>
      <c r="J103" s="181"/>
    </row>
    <row r="104" spans="1:10" x14ac:dyDescent="0.25">
      <c r="A104" s="169" t="s">
        <v>906</v>
      </c>
      <c r="B104" s="170"/>
      <c r="C104" s="170"/>
      <c r="D104" s="170"/>
      <c r="E104" s="170"/>
      <c r="F104" s="170"/>
      <c r="G104" s="170"/>
      <c r="H104" s="170"/>
      <c r="I104" s="170"/>
      <c r="J104" s="181"/>
    </row>
    <row r="105" spans="1:10" x14ac:dyDescent="0.25">
      <c r="A105" s="216" t="s">
        <v>1088</v>
      </c>
      <c r="B105" s="170"/>
      <c r="C105" s="170"/>
      <c r="D105" s="170"/>
      <c r="E105" s="170"/>
      <c r="F105" s="170"/>
      <c r="G105" s="170"/>
      <c r="H105" s="170"/>
      <c r="I105" s="170"/>
      <c r="J105" s="181"/>
    </row>
    <row r="106" spans="1:10" x14ac:dyDescent="0.25">
      <c r="A106" s="169"/>
      <c r="B106" s="170"/>
      <c r="C106" s="170"/>
      <c r="D106" s="170"/>
      <c r="E106" s="170"/>
      <c r="F106" s="170"/>
      <c r="G106" s="170"/>
      <c r="H106" s="170"/>
      <c r="I106" s="170"/>
      <c r="J106" s="181"/>
    </row>
    <row r="107" spans="1:10" x14ac:dyDescent="0.25">
      <c r="A107" s="169" t="s">
        <v>935</v>
      </c>
      <c r="B107" s="170" t="s">
        <v>936</v>
      </c>
      <c r="C107" s="170"/>
      <c r="D107" s="170"/>
      <c r="E107" s="170"/>
      <c r="F107" s="170"/>
      <c r="G107" s="170"/>
      <c r="H107" s="170"/>
      <c r="I107" s="170"/>
      <c r="J107" s="181"/>
    </row>
    <row r="108" spans="1:10" x14ac:dyDescent="0.25">
      <c r="A108" s="169" t="s">
        <v>937</v>
      </c>
      <c r="B108" s="170" t="s">
        <v>906</v>
      </c>
      <c r="C108" s="170"/>
      <c r="D108" s="170"/>
      <c r="E108" s="170"/>
      <c r="F108" s="170"/>
      <c r="G108" s="170"/>
      <c r="H108" s="170"/>
      <c r="I108" s="170"/>
      <c r="J108" s="181"/>
    </row>
    <row r="109" spans="1:10" x14ac:dyDescent="0.25">
      <c r="A109" s="169" t="s">
        <v>938</v>
      </c>
      <c r="B109" s="170"/>
      <c r="C109" s="170"/>
      <c r="D109" s="170"/>
      <c r="E109" s="170"/>
      <c r="F109" s="170"/>
      <c r="G109" s="170"/>
      <c r="H109" s="170"/>
      <c r="I109" s="170"/>
      <c r="J109" s="181"/>
    </row>
    <row r="110" spans="1:10" x14ac:dyDescent="0.25">
      <c r="A110" s="169"/>
      <c r="B110" s="170"/>
      <c r="C110" s="170"/>
      <c r="D110" s="170"/>
      <c r="E110" s="170"/>
      <c r="F110" s="170"/>
      <c r="G110" s="170"/>
      <c r="H110" s="170"/>
      <c r="I110" s="170"/>
      <c r="J110" s="181"/>
    </row>
    <row r="111" spans="1:10" x14ac:dyDescent="0.25">
      <c r="A111" s="169" t="s">
        <v>935</v>
      </c>
      <c r="B111" s="170" t="s">
        <v>939</v>
      </c>
      <c r="C111" s="170"/>
      <c r="D111" s="170"/>
      <c r="E111" s="170"/>
      <c r="F111" s="170"/>
      <c r="G111" s="170"/>
      <c r="H111" s="170"/>
      <c r="I111" s="170"/>
      <c r="J111" s="181"/>
    </row>
    <row r="112" spans="1:10" x14ac:dyDescent="0.25">
      <c r="A112" s="169" t="s">
        <v>937</v>
      </c>
      <c r="B112" s="170" t="s">
        <v>906</v>
      </c>
      <c r="C112" s="170"/>
      <c r="D112" s="170"/>
      <c r="E112" s="170"/>
      <c r="F112" s="170"/>
      <c r="G112" s="170"/>
      <c r="H112" s="170"/>
      <c r="I112" s="170"/>
      <c r="J112" s="181"/>
    </row>
    <row r="113" spans="1:10" x14ac:dyDescent="0.25">
      <c r="A113" s="169" t="s">
        <v>940</v>
      </c>
      <c r="B113" s="170"/>
      <c r="C113" s="170"/>
      <c r="D113" s="170"/>
      <c r="E113" s="170"/>
      <c r="F113" s="170"/>
      <c r="G113" s="170"/>
      <c r="H113" s="170"/>
      <c r="I113" s="170"/>
      <c r="J113" s="181"/>
    </row>
    <row r="114" spans="1:10" x14ac:dyDescent="0.25">
      <c r="A114" s="169"/>
      <c r="B114" s="170"/>
      <c r="C114" s="170"/>
      <c r="D114" s="170"/>
      <c r="E114" s="170"/>
      <c r="F114" s="170"/>
      <c r="G114" s="170"/>
      <c r="H114" s="170"/>
      <c r="I114" s="170"/>
      <c r="J114" s="181"/>
    </row>
    <row r="115" spans="1:10" x14ac:dyDescent="0.25">
      <c r="A115" s="169" t="s">
        <v>935</v>
      </c>
      <c r="B115" s="170" t="s">
        <v>936</v>
      </c>
      <c r="C115" s="170"/>
      <c r="D115" s="170"/>
      <c r="E115" s="170"/>
      <c r="F115" s="170"/>
      <c r="G115" s="170"/>
      <c r="H115" s="170"/>
      <c r="I115" s="170"/>
      <c r="J115" s="181"/>
    </row>
    <row r="116" spans="1:10" x14ac:dyDescent="0.25">
      <c r="A116" s="169" t="s">
        <v>941</v>
      </c>
      <c r="B116" s="170" t="s">
        <v>909</v>
      </c>
      <c r="C116" s="170"/>
      <c r="D116" s="170"/>
      <c r="E116" s="170"/>
      <c r="F116" s="170"/>
      <c r="G116" s="170"/>
      <c r="H116" s="170"/>
      <c r="I116" s="170"/>
      <c r="J116" s="181"/>
    </row>
    <row r="117" spans="1:10" x14ac:dyDescent="0.25">
      <c r="A117" s="169" t="s">
        <v>942</v>
      </c>
      <c r="B117" s="170"/>
      <c r="C117" s="170"/>
      <c r="D117" s="170"/>
      <c r="E117" s="170"/>
      <c r="F117" s="170"/>
      <c r="G117" s="170"/>
      <c r="H117" s="170"/>
      <c r="I117" s="170"/>
      <c r="J117" s="181"/>
    </row>
    <row r="118" spans="1:10" x14ac:dyDescent="0.25">
      <c r="A118" s="169"/>
      <c r="B118" s="170"/>
      <c r="C118" s="170"/>
      <c r="D118" s="170"/>
      <c r="E118" s="170"/>
      <c r="F118" s="170"/>
      <c r="G118" s="170"/>
      <c r="H118" s="170"/>
      <c r="I118" s="170"/>
      <c r="J118" s="181"/>
    </row>
    <row r="119" spans="1:10" x14ac:dyDescent="0.25">
      <c r="A119" s="169" t="s">
        <v>935</v>
      </c>
      <c r="B119" s="170" t="s">
        <v>939</v>
      </c>
      <c r="C119" s="170"/>
      <c r="D119" s="170"/>
      <c r="E119" s="170"/>
      <c r="F119" s="170"/>
      <c r="G119" s="170"/>
      <c r="H119" s="170"/>
      <c r="I119" s="170"/>
      <c r="J119" s="181"/>
    </row>
    <row r="120" spans="1:10" x14ac:dyDescent="0.25">
      <c r="A120" s="169" t="s">
        <v>941</v>
      </c>
      <c r="B120" s="170" t="s">
        <v>909</v>
      </c>
      <c r="C120" s="170"/>
      <c r="D120" s="170"/>
      <c r="E120" s="170"/>
      <c r="F120" s="170"/>
      <c r="G120" s="170"/>
      <c r="H120" s="170"/>
      <c r="I120" s="170"/>
      <c r="J120" s="181"/>
    </row>
    <row r="121" spans="1:10" x14ac:dyDescent="0.25">
      <c r="A121" s="169" t="s">
        <v>943</v>
      </c>
      <c r="B121" s="170"/>
      <c r="C121" s="170"/>
      <c r="D121" s="170"/>
      <c r="E121" s="170"/>
      <c r="F121" s="170"/>
      <c r="G121" s="170"/>
      <c r="H121" s="170"/>
      <c r="I121" s="170"/>
      <c r="J121" s="181"/>
    </row>
    <row r="122" spans="1:10" x14ac:dyDescent="0.25">
      <c r="A122" s="169"/>
      <c r="B122" s="170"/>
      <c r="C122" s="170"/>
      <c r="D122" s="170"/>
      <c r="E122" s="170"/>
      <c r="F122" s="170"/>
      <c r="G122" s="170"/>
      <c r="H122" s="170"/>
      <c r="I122" s="170"/>
      <c r="J122" s="181"/>
    </row>
    <row r="123" spans="1:10" x14ac:dyDescent="0.25">
      <c r="A123" s="169" t="s">
        <v>470</v>
      </c>
      <c r="B123" s="170"/>
      <c r="C123" s="170"/>
      <c r="D123" s="170"/>
      <c r="E123" s="170"/>
      <c r="F123" s="170"/>
      <c r="G123" s="170"/>
      <c r="H123" s="170"/>
      <c r="I123" s="170"/>
      <c r="J123" s="181"/>
    </row>
    <row r="124" spans="1:10" x14ac:dyDescent="0.25">
      <c r="A124" s="169" t="str">
        <f>"=???????????????????????????????????????????????????*"</f>
        <v>=???????????????????????????????????????????????????*</v>
      </c>
      <c r="B124" s="170"/>
      <c r="C124" s="170"/>
      <c r="D124" s="170"/>
      <c r="E124" s="170"/>
      <c r="F124" s="170"/>
      <c r="G124" s="170"/>
      <c r="H124" s="170"/>
      <c r="I124" s="170"/>
      <c r="J124" s="181"/>
    </row>
    <row r="125" spans="1:10" x14ac:dyDescent="0.25">
      <c r="A125" s="216" t="s">
        <v>1070</v>
      </c>
      <c r="B125" s="170"/>
      <c r="C125" s="170"/>
      <c r="D125" s="170"/>
      <c r="E125" s="170"/>
      <c r="F125" s="170"/>
      <c r="G125" s="170"/>
      <c r="H125" s="170"/>
      <c r="I125" s="170"/>
      <c r="J125" s="181"/>
    </row>
    <row r="126" spans="1:10" x14ac:dyDescent="0.25">
      <c r="A126" s="216"/>
      <c r="B126" s="170"/>
      <c r="C126" s="170"/>
      <c r="D126" s="170"/>
      <c r="E126" s="170"/>
      <c r="F126" s="170"/>
      <c r="G126" s="170"/>
      <c r="H126" s="170"/>
      <c r="I126" s="170"/>
      <c r="J126" s="181"/>
    </row>
    <row r="127" spans="1:10" x14ac:dyDescent="0.25">
      <c r="A127" s="216" t="s">
        <v>945</v>
      </c>
      <c r="B127" s="170"/>
      <c r="C127" s="170"/>
      <c r="D127" s="170"/>
      <c r="E127" s="170"/>
      <c r="F127" s="170"/>
      <c r="G127" s="170"/>
      <c r="H127" s="170"/>
      <c r="I127" s="170"/>
      <c r="J127" s="181"/>
    </row>
    <row r="128" spans="1:10" x14ac:dyDescent="0.25">
      <c r="A128" s="216" t="str">
        <f>"=?????????????????????*"</f>
        <v>=?????????????????????*</v>
      </c>
      <c r="B128" s="170"/>
      <c r="C128" s="170"/>
      <c r="D128" s="170"/>
      <c r="E128" s="170"/>
      <c r="F128" s="170"/>
      <c r="G128" s="170"/>
      <c r="H128" s="170"/>
      <c r="I128" s="170"/>
      <c r="J128" s="181"/>
    </row>
    <row r="129" spans="1:10" x14ac:dyDescent="0.25">
      <c r="A129" s="216" t="s">
        <v>1069</v>
      </c>
      <c r="B129" s="170"/>
      <c r="C129" s="170"/>
      <c r="D129" s="170"/>
      <c r="E129" s="170"/>
      <c r="F129" s="170"/>
      <c r="G129" s="170"/>
      <c r="H129" s="170"/>
      <c r="I129" s="170"/>
      <c r="J129" s="181"/>
    </row>
    <row r="130" spans="1:10" x14ac:dyDescent="0.25">
      <c r="A130" s="216"/>
      <c r="B130" s="170"/>
      <c r="C130" s="170"/>
      <c r="D130" s="170"/>
      <c r="E130" s="170"/>
      <c r="F130" s="170"/>
      <c r="G130" s="170"/>
      <c r="H130" s="170"/>
      <c r="I130" s="170"/>
      <c r="J130" s="181"/>
    </row>
    <row r="131" spans="1:10" x14ac:dyDescent="0.25">
      <c r="A131" s="216" t="s">
        <v>947</v>
      </c>
      <c r="B131" s="170"/>
      <c r="C131" s="170"/>
      <c r="D131" s="170"/>
      <c r="E131" s="170"/>
      <c r="F131" s="170"/>
      <c r="G131" s="170"/>
      <c r="H131" s="170"/>
      <c r="I131" s="170"/>
      <c r="J131" s="181"/>
    </row>
    <row r="132" spans="1:10" x14ac:dyDescent="0.25">
      <c r="A132" s="216" t="str">
        <f>"=?????????????????????????????????????????*"</f>
        <v>=?????????????????????????????????????????*</v>
      </c>
      <c r="B132" s="170"/>
      <c r="C132" s="170"/>
      <c r="D132" s="170"/>
      <c r="E132" s="170"/>
      <c r="F132" s="170"/>
      <c r="G132" s="170"/>
      <c r="H132" s="170"/>
      <c r="I132" s="170"/>
      <c r="J132" s="181"/>
    </row>
    <row r="133" spans="1:10" x14ac:dyDescent="0.25">
      <c r="A133" s="216" t="s">
        <v>1221</v>
      </c>
      <c r="B133" s="170"/>
      <c r="C133" s="170"/>
      <c r="D133" s="170"/>
      <c r="E133" s="170"/>
      <c r="F133" s="170"/>
      <c r="G133" s="170"/>
      <c r="H133" s="170"/>
      <c r="I133" s="170"/>
      <c r="J133" s="181"/>
    </row>
    <row r="134" spans="1:10" x14ac:dyDescent="0.25">
      <c r="A134" s="216"/>
      <c r="B134" s="170"/>
      <c r="C134" s="170"/>
      <c r="D134" s="170"/>
      <c r="E134" s="170"/>
      <c r="F134" s="170"/>
      <c r="G134" s="170"/>
      <c r="H134" s="170"/>
      <c r="I134" s="170"/>
      <c r="J134" s="181"/>
    </row>
    <row r="135" spans="1:10" x14ac:dyDescent="0.25">
      <c r="A135" s="216" t="s">
        <v>927</v>
      </c>
      <c r="B135" s="170"/>
      <c r="C135" s="170"/>
      <c r="D135" s="170"/>
      <c r="E135" s="170"/>
      <c r="F135" s="170"/>
      <c r="G135" s="170"/>
      <c r="H135" s="170"/>
      <c r="I135" s="170"/>
      <c r="J135" s="181"/>
    </row>
    <row r="136" spans="1:10" x14ac:dyDescent="0.25">
      <c r="A136" s="216" t="str">
        <f>"=?????????????????????????????????????????????????????????????????????????????????????????????????????????????????????????????????????????????????????????????????????????????????????????????????????????*"</f>
        <v>=?????????????????????????????????????????????????????????????????????????????????????????????????????????????????????????????????????????????????????????????????????????????????????????????????????????*</v>
      </c>
      <c r="B136" s="170"/>
      <c r="C136" s="170"/>
      <c r="D136" s="170"/>
      <c r="E136" s="170"/>
      <c r="F136" s="170"/>
      <c r="G136" s="170"/>
      <c r="H136" s="170"/>
      <c r="I136" s="170"/>
      <c r="J136" s="181"/>
    </row>
    <row r="137" spans="1:10" x14ac:dyDescent="0.25">
      <c r="A137" s="216" t="s">
        <v>1068</v>
      </c>
      <c r="B137" s="170"/>
      <c r="C137" s="170"/>
      <c r="D137" s="170"/>
      <c r="E137" s="170"/>
      <c r="F137" s="170"/>
      <c r="G137" s="170"/>
      <c r="H137" s="170"/>
      <c r="I137" s="170"/>
      <c r="J137" s="181"/>
    </row>
    <row r="138" spans="1:10" x14ac:dyDescent="0.25">
      <c r="A138" s="216"/>
      <c r="B138" s="170"/>
      <c r="C138" s="170"/>
      <c r="D138" s="170"/>
      <c r="E138" s="170"/>
      <c r="F138" s="170"/>
      <c r="G138" s="170"/>
      <c r="H138" s="170"/>
      <c r="I138" s="170"/>
      <c r="J138" s="181"/>
    </row>
    <row r="139" spans="1:10" x14ac:dyDescent="0.25">
      <c r="A139" s="216" t="s">
        <v>936</v>
      </c>
      <c r="B139" s="170"/>
      <c r="C139" s="170"/>
      <c r="D139" s="170"/>
      <c r="E139" s="170"/>
      <c r="F139" s="170"/>
      <c r="G139" s="170"/>
      <c r="H139" s="170"/>
      <c r="I139" s="170"/>
      <c r="J139" s="181"/>
    </row>
    <row r="140" spans="1:10" x14ac:dyDescent="0.25">
      <c r="A140" s="216" t="str">
        <f>"=?????????????????????*"</f>
        <v>=?????????????????????*</v>
      </c>
      <c r="B140" s="170"/>
      <c r="C140" s="170"/>
      <c r="D140" s="170"/>
      <c r="E140" s="170"/>
      <c r="F140" s="170"/>
      <c r="G140" s="170"/>
      <c r="H140" s="170"/>
      <c r="I140" s="170"/>
      <c r="J140" s="181"/>
    </row>
    <row r="141" spans="1:10" x14ac:dyDescent="0.25">
      <c r="A141" s="216" t="s">
        <v>1067</v>
      </c>
      <c r="B141" s="170"/>
      <c r="C141" s="170"/>
      <c r="D141" s="170"/>
      <c r="E141" s="170"/>
      <c r="F141" s="170"/>
      <c r="G141" s="170"/>
      <c r="H141" s="170"/>
      <c r="I141" s="170"/>
      <c r="J141" s="181"/>
    </row>
    <row r="142" spans="1:10" x14ac:dyDescent="0.25">
      <c r="A142" s="169"/>
      <c r="B142" s="170"/>
      <c r="C142" s="170"/>
      <c r="D142" s="170"/>
      <c r="E142" s="170"/>
      <c r="F142" s="170"/>
      <c r="G142" s="170"/>
      <c r="H142" s="170"/>
      <c r="I142" s="170"/>
      <c r="J142" s="181"/>
    </row>
    <row r="143" spans="1:10" x14ac:dyDescent="0.25">
      <c r="A143" s="169" t="s">
        <v>944</v>
      </c>
      <c r="B143" s="170" t="s">
        <v>470</v>
      </c>
      <c r="C143" s="170" t="s">
        <v>945</v>
      </c>
      <c r="D143" s="170" t="s">
        <v>946</v>
      </c>
      <c r="E143" s="170" t="s">
        <v>947</v>
      </c>
      <c r="F143" s="170" t="s">
        <v>948</v>
      </c>
      <c r="G143" s="170" t="s">
        <v>935</v>
      </c>
      <c r="H143" s="170" t="s">
        <v>934</v>
      </c>
      <c r="I143" s="170" t="s">
        <v>936</v>
      </c>
      <c r="J143" s="181" t="s">
        <v>939</v>
      </c>
    </row>
    <row r="144" spans="1:10" x14ac:dyDescent="0.25">
      <c r="A144" s="169"/>
      <c r="B144" s="170"/>
      <c r="C144" s="170"/>
      <c r="D144" s="170"/>
      <c r="E144" s="170"/>
      <c r="F144" s="170"/>
      <c r="G144" s="170"/>
      <c r="H144" s="170"/>
      <c r="I144" s="170"/>
      <c r="J144" s="181"/>
    </row>
    <row r="145" spans="1:11" x14ac:dyDescent="0.25">
      <c r="A145" s="169"/>
      <c r="B145" s="170"/>
      <c r="C145" s="170"/>
      <c r="D145" s="170"/>
      <c r="E145" s="170"/>
      <c r="F145" s="170"/>
      <c r="G145" s="170"/>
      <c r="H145" s="170"/>
      <c r="I145" s="170"/>
      <c r="J145" s="181"/>
    </row>
    <row r="146" spans="1:11" x14ac:dyDescent="0.25">
      <c r="A146" s="169"/>
      <c r="B146" s="170"/>
      <c r="C146" s="170"/>
      <c r="D146" s="170"/>
      <c r="E146" s="170"/>
      <c r="F146" s="170"/>
      <c r="G146" s="170"/>
      <c r="H146" s="170"/>
      <c r="I146" s="170"/>
      <c r="J146" s="181"/>
    </row>
    <row r="147" spans="1:11" x14ac:dyDescent="0.25">
      <c r="A147" s="169"/>
      <c r="B147" s="170"/>
      <c r="C147" s="170"/>
      <c r="D147" s="170"/>
      <c r="E147" s="170"/>
      <c r="F147" s="170"/>
      <c r="G147" s="170"/>
      <c r="H147" s="170"/>
      <c r="I147" s="170"/>
      <c r="J147" s="181"/>
    </row>
    <row r="148" spans="1:11" x14ac:dyDescent="0.25">
      <c r="A148" s="182"/>
      <c r="B148" s="173"/>
      <c r="C148" s="173"/>
      <c r="D148" s="173"/>
      <c r="E148" s="173"/>
      <c r="F148" s="173"/>
      <c r="G148" s="173"/>
      <c r="H148" s="173"/>
      <c r="I148" s="173"/>
      <c r="J148" s="183"/>
    </row>
    <row r="150" spans="1:11" x14ac:dyDescent="0.25">
      <c r="A150" s="213" t="s">
        <v>949</v>
      </c>
      <c r="B150" s="214"/>
      <c r="C150" s="214"/>
      <c r="D150" s="214"/>
      <c r="E150" s="214"/>
      <c r="F150" s="214"/>
      <c r="G150" s="214"/>
      <c r="H150" s="214"/>
      <c r="I150" s="214"/>
      <c r="J150" s="214"/>
      <c r="K150" s="215"/>
    </row>
    <row r="151" spans="1:11" x14ac:dyDescent="0.25">
      <c r="A151" s="169" t="s">
        <v>878</v>
      </c>
      <c r="B151" s="170" t="s">
        <v>879</v>
      </c>
      <c r="C151" s="170" t="s">
        <v>880</v>
      </c>
      <c r="D151" s="170" t="s">
        <v>881</v>
      </c>
      <c r="E151" s="170"/>
      <c r="F151" s="170"/>
      <c r="G151" s="170"/>
      <c r="H151" s="170"/>
      <c r="I151" s="170"/>
      <c r="J151" s="170"/>
      <c r="K151" s="181"/>
    </row>
    <row r="152" spans="1:11" x14ac:dyDescent="0.25">
      <c r="A152" s="169" t="s">
        <v>882</v>
      </c>
      <c r="B152" s="170">
        <v>172</v>
      </c>
      <c r="C152" s="170" t="s">
        <v>1254</v>
      </c>
      <c r="D152" s="170" t="s">
        <v>884</v>
      </c>
      <c r="E152" s="170"/>
      <c r="F152" s="170"/>
      <c r="G152" s="170"/>
      <c r="H152" s="170"/>
      <c r="I152" s="170"/>
      <c r="J152" s="170"/>
      <c r="K152" s="181"/>
    </row>
    <row r="153" spans="1:11" x14ac:dyDescent="0.25">
      <c r="A153" s="169" t="s">
        <v>885</v>
      </c>
      <c r="B153" s="170">
        <v>176</v>
      </c>
      <c r="C153" s="170" t="s">
        <v>886</v>
      </c>
      <c r="D153" s="170" t="s">
        <v>887</v>
      </c>
      <c r="E153" s="170"/>
      <c r="F153" s="170"/>
      <c r="G153" s="170"/>
      <c r="H153" s="170"/>
      <c r="I153" s="170"/>
      <c r="J153" s="170"/>
      <c r="K153" s="181"/>
    </row>
    <row r="154" spans="1:11" x14ac:dyDescent="0.25">
      <c r="A154" s="169" t="s">
        <v>888</v>
      </c>
      <c r="B154" s="170">
        <v>180</v>
      </c>
      <c r="C154" s="170" t="s">
        <v>889</v>
      </c>
      <c r="D154" s="170" t="s">
        <v>932</v>
      </c>
      <c r="E154" s="170"/>
      <c r="F154" s="170"/>
      <c r="G154" s="170"/>
      <c r="H154" s="170"/>
      <c r="I154" s="170"/>
      <c r="J154" s="170"/>
      <c r="K154" s="181"/>
    </row>
    <row r="155" spans="1:11" x14ac:dyDescent="0.25">
      <c r="A155" s="169" t="s">
        <v>891</v>
      </c>
      <c r="B155" s="170">
        <v>184</v>
      </c>
      <c r="C155" s="170" t="s">
        <v>892</v>
      </c>
      <c r="D155" s="170" t="s">
        <v>887</v>
      </c>
      <c r="E155" s="170"/>
      <c r="F155" s="170"/>
      <c r="G155" s="170"/>
      <c r="H155" s="170"/>
      <c r="I155" s="170"/>
      <c r="J155" s="170"/>
      <c r="K155" s="181"/>
    </row>
    <row r="156" spans="1:11" x14ac:dyDescent="0.25">
      <c r="A156" s="169" t="s">
        <v>894</v>
      </c>
      <c r="B156" s="170">
        <v>188</v>
      </c>
      <c r="C156" s="170" t="s">
        <v>895</v>
      </c>
      <c r="D156" s="170" t="s">
        <v>932</v>
      </c>
      <c r="E156" s="170"/>
      <c r="F156" s="170"/>
      <c r="G156" s="170"/>
      <c r="H156" s="170"/>
      <c r="I156" s="170"/>
      <c r="J156" s="170"/>
      <c r="K156" s="181"/>
    </row>
    <row r="157" spans="1:11" x14ac:dyDescent="0.25">
      <c r="A157" s="169" t="s">
        <v>896</v>
      </c>
      <c r="B157" s="170">
        <v>192</v>
      </c>
      <c r="C157" s="170" t="s">
        <v>950</v>
      </c>
      <c r="D157" s="170" t="s">
        <v>893</v>
      </c>
      <c r="E157" s="170"/>
      <c r="F157" s="170"/>
      <c r="G157" s="170"/>
      <c r="H157" s="170"/>
      <c r="I157" s="170"/>
      <c r="J157" s="170"/>
      <c r="K157" s="181"/>
    </row>
    <row r="158" spans="1:11" x14ac:dyDescent="0.25">
      <c r="A158" s="169" t="s">
        <v>898</v>
      </c>
      <c r="B158" s="170">
        <v>196</v>
      </c>
      <c r="C158" s="170" t="s">
        <v>899</v>
      </c>
      <c r="D158" s="170" t="s">
        <v>933</v>
      </c>
      <c r="E158" s="170"/>
      <c r="F158" s="170"/>
      <c r="G158" s="170"/>
      <c r="H158" s="170"/>
      <c r="I158" s="170"/>
      <c r="J158" s="170"/>
      <c r="K158" s="181"/>
    </row>
    <row r="159" spans="1:11" x14ac:dyDescent="0.25">
      <c r="A159" s="169" t="s">
        <v>900</v>
      </c>
      <c r="B159" s="170">
        <v>200</v>
      </c>
      <c r="C159" s="170" t="s">
        <v>901</v>
      </c>
      <c r="D159" s="170" t="s">
        <v>951</v>
      </c>
      <c r="E159" s="170"/>
      <c r="F159" s="170"/>
      <c r="G159" s="170"/>
      <c r="H159" s="170"/>
      <c r="I159" s="170"/>
      <c r="J159" s="170"/>
      <c r="K159" s="181"/>
    </row>
    <row r="160" spans="1:11" x14ac:dyDescent="0.25">
      <c r="A160" s="169" t="s">
        <v>952</v>
      </c>
      <c r="B160" s="170">
        <v>204</v>
      </c>
      <c r="C160" s="170" t="s">
        <v>953</v>
      </c>
      <c r="D160" s="170" t="s">
        <v>933</v>
      </c>
      <c r="E160" s="170"/>
      <c r="F160" s="170"/>
      <c r="G160" s="170"/>
      <c r="H160" s="170"/>
      <c r="I160" s="170"/>
      <c r="J160" s="170"/>
      <c r="K160" s="181"/>
    </row>
    <row r="161" spans="1:11" x14ac:dyDescent="0.25">
      <c r="A161" s="169" t="s">
        <v>954</v>
      </c>
      <c r="B161" s="170">
        <v>208</v>
      </c>
      <c r="C161" s="170" t="s">
        <v>955</v>
      </c>
      <c r="D161" s="170" t="s">
        <v>951</v>
      </c>
      <c r="E161" s="170"/>
      <c r="F161" s="170"/>
      <c r="G161" s="170"/>
      <c r="H161" s="170"/>
      <c r="I161" s="170"/>
      <c r="J161" s="170"/>
      <c r="K161" s="181"/>
    </row>
    <row r="162" spans="1:11" x14ac:dyDescent="0.25">
      <c r="A162" s="169" t="s">
        <v>1049</v>
      </c>
      <c r="B162" s="217">
        <v>212</v>
      </c>
      <c r="C162" s="217" t="s">
        <v>1050</v>
      </c>
      <c r="D162" s="217" t="s">
        <v>1048</v>
      </c>
      <c r="E162" s="170"/>
      <c r="F162" s="170"/>
      <c r="G162" s="170"/>
      <c r="H162" s="170"/>
      <c r="I162" s="170"/>
      <c r="J162" s="170"/>
      <c r="K162" s="181"/>
    </row>
    <row r="163" spans="1:11" x14ac:dyDescent="0.25">
      <c r="A163" s="169" t="s">
        <v>1061</v>
      </c>
      <c r="B163" s="170">
        <v>216</v>
      </c>
      <c r="C163" s="217" t="s">
        <v>1064</v>
      </c>
      <c r="D163" s="217" t="s">
        <v>1053</v>
      </c>
      <c r="E163" s="170"/>
      <c r="F163" s="170"/>
      <c r="G163" s="170"/>
      <c r="H163" s="170"/>
      <c r="I163" s="170"/>
      <c r="J163" s="170"/>
      <c r="K163" s="181"/>
    </row>
    <row r="164" spans="1:11" x14ac:dyDescent="0.25">
      <c r="A164" s="169" t="s">
        <v>1062</v>
      </c>
      <c r="B164" s="217">
        <v>220</v>
      </c>
      <c r="C164" s="217" t="s">
        <v>1065</v>
      </c>
      <c r="D164" s="217" t="s">
        <v>1054</v>
      </c>
      <c r="E164" s="170"/>
      <c r="F164" s="170"/>
      <c r="G164" s="170"/>
      <c r="H164" s="170"/>
      <c r="I164" s="170"/>
      <c r="J164" s="170"/>
      <c r="K164" s="181"/>
    </row>
    <row r="165" spans="1:11" x14ac:dyDescent="0.25">
      <c r="A165" s="169" t="s">
        <v>1072</v>
      </c>
      <c r="B165" s="170">
        <v>224</v>
      </c>
      <c r="C165" s="217" t="s">
        <v>1074</v>
      </c>
      <c r="D165" s="217" t="s">
        <v>932</v>
      </c>
      <c r="E165" s="170"/>
      <c r="F165" s="170"/>
      <c r="G165" s="170"/>
      <c r="H165" s="170"/>
      <c r="I165" s="170"/>
      <c r="J165" s="170"/>
      <c r="K165" s="181"/>
    </row>
    <row r="166" spans="1:11" x14ac:dyDescent="0.25">
      <c r="A166" s="169" t="s">
        <v>1073</v>
      </c>
      <c r="B166" s="170">
        <v>228</v>
      </c>
      <c r="C166" s="217" t="s">
        <v>1075</v>
      </c>
      <c r="D166" s="217" t="s">
        <v>933</v>
      </c>
      <c r="E166" s="170"/>
      <c r="F166" s="170"/>
      <c r="G166" s="170"/>
      <c r="H166" s="170"/>
      <c r="I166" s="170"/>
      <c r="J166" s="170"/>
      <c r="K166" s="181"/>
    </row>
    <row r="167" spans="1:11" x14ac:dyDescent="0.25">
      <c r="A167" s="169"/>
      <c r="B167" s="217"/>
      <c r="C167" s="217"/>
      <c r="D167" s="217"/>
      <c r="E167" s="170"/>
      <c r="F167" s="170"/>
      <c r="G167" s="170"/>
      <c r="H167" s="170"/>
      <c r="I167" s="170"/>
      <c r="J167" s="170"/>
      <c r="K167" s="181"/>
    </row>
    <row r="168" spans="1:11" x14ac:dyDescent="0.25">
      <c r="A168" s="169"/>
      <c r="B168" s="217"/>
      <c r="C168" s="217"/>
      <c r="D168" s="217"/>
      <c r="E168" s="170"/>
      <c r="F168" s="170"/>
      <c r="G168" s="170"/>
      <c r="H168" s="170"/>
      <c r="I168" s="170"/>
      <c r="J168" s="170"/>
      <c r="K168" s="181"/>
    </row>
    <row r="169" spans="1:11" x14ac:dyDescent="0.25">
      <c r="A169" s="169"/>
      <c r="B169" s="170"/>
      <c r="C169" s="170"/>
      <c r="D169" s="170"/>
      <c r="E169" s="170"/>
      <c r="F169" s="170"/>
      <c r="G169" s="170"/>
      <c r="H169" s="170"/>
      <c r="I169" s="170"/>
      <c r="J169" s="170"/>
      <c r="K169" s="181"/>
    </row>
    <row r="170" spans="1:11" x14ac:dyDescent="0.25">
      <c r="A170" s="169"/>
      <c r="B170" s="170"/>
      <c r="C170" s="170"/>
      <c r="D170" s="170"/>
      <c r="E170" s="170"/>
      <c r="F170" s="170"/>
      <c r="G170" s="170"/>
      <c r="H170" s="170"/>
      <c r="I170" s="170"/>
      <c r="J170" s="170"/>
      <c r="K170" s="181"/>
    </row>
    <row r="171" spans="1:11" x14ac:dyDescent="0.25">
      <c r="A171" s="169" t="s">
        <v>902</v>
      </c>
      <c r="B171" s="170" t="s">
        <v>902</v>
      </c>
      <c r="C171" s="170"/>
      <c r="D171" s="170"/>
      <c r="E171" s="170"/>
      <c r="F171" s="170"/>
      <c r="G171" s="170"/>
      <c r="H171" s="170"/>
      <c r="I171" s="170"/>
      <c r="J171" s="170"/>
      <c r="K171" s="181"/>
    </row>
    <row r="172" spans="1:11" x14ac:dyDescent="0.25">
      <c r="A172" s="169" t="s">
        <v>903</v>
      </c>
      <c r="B172" s="170" t="s">
        <v>956</v>
      </c>
      <c r="C172" s="170" t="s">
        <v>1253</v>
      </c>
      <c r="D172" s="170"/>
      <c r="E172" s="170"/>
      <c r="F172" s="170"/>
      <c r="G172" s="170"/>
      <c r="H172" s="170"/>
      <c r="I172" s="170"/>
      <c r="J172" s="170"/>
      <c r="K172" s="181"/>
    </row>
    <row r="173" spans="1:11" x14ac:dyDescent="0.25">
      <c r="A173" s="216" t="s">
        <v>1089</v>
      </c>
      <c r="B173" s="170"/>
      <c r="C173" s="170"/>
      <c r="D173" s="170"/>
      <c r="E173" s="170"/>
      <c r="F173" s="170"/>
      <c r="G173" s="170"/>
      <c r="H173" s="170"/>
      <c r="I173" s="170"/>
      <c r="J173" s="170"/>
      <c r="K173" s="181"/>
    </row>
    <row r="174" spans="1:11" x14ac:dyDescent="0.25">
      <c r="A174" s="169"/>
      <c r="B174" s="170"/>
      <c r="C174" s="170"/>
      <c r="D174" s="170"/>
      <c r="E174" s="170"/>
      <c r="F174" s="170"/>
      <c r="G174" s="170"/>
      <c r="H174" s="170"/>
      <c r="I174" s="170"/>
      <c r="J174" s="170"/>
      <c r="K174" s="181"/>
    </row>
    <row r="175" spans="1:11" x14ac:dyDescent="0.25">
      <c r="A175" s="169" t="s">
        <v>902</v>
      </c>
      <c r="B175" s="170" t="s">
        <v>905</v>
      </c>
      <c r="C175" s="170"/>
      <c r="D175" s="170"/>
      <c r="E175" s="170"/>
      <c r="F175" s="170"/>
      <c r="G175" s="170"/>
      <c r="H175" s="170"/>
      <c r="I175" s="170"/>
      <c r="J175" s="170"/>
      <c r="K175" s="181"/>
    </row>
    <row r="176" spans="1:11" x14ac:dyDescent="0.25">
      <c r="A176" s="169" t="str">
        <f>"=Local"</f>
        <v>=Local</v>
      </c>
      <c r="B176" s="170" t="s">
        <v>906</v>
      </c>
      <c r="C176" s="170"/>
      <c r="D176" s="170"/>
      <c r="E176" s="170"/>
      <c r="F176" s="170"/>
      <c r="G176" s="170"/>
      <c r="H176" s="170"/>
      <c r="I176" s="170"/>
      <c r="J176" s="170"/>
      <c r="K176" s="181"/>
    </row>
    <row r="177" spans="1:11" x14ac:dyDescent="0.25">
      <c r="A177" s="169" t="s">
        <v>957</v>
      </c>
      <c r="B177" s="170"/>
      <c r="C177" s="170"/>
      <c r="D177" s="170"/>
      <c r="E177" s="170"/>
      <c r="F177" s="170"/>
      <c r="G177" s="170"/>
      <c r="H177" s="170"/>
      <c r="I177" s="170"/>
      <c r="J177" s="170"/>
      <c r="K177" s="181"/>
    </row>
    <row r="178" spans="1:11" x14ac:dyDescent="0.25">
      <c r="A178" s="169"/>
      <c r="B178" s="170"/>
      <c r="C178" s="170"/>
      <c r="D178" s="170"/>
      <c r="E178" s="170"/>
      <c r="F178" s="170"/>
      <c r="G178" s="170"/>
      <c r="H178" s="170"/>
      <c r="I178" s="170"/>
      <c r="J178" s="170"/>
      <c r="K178" s="181"/>
    </row>
    <row r="179" spans="1:11" x14ac:dyDescent="0.25">
      <c r="A179" s="169" t="s">
        <v>902</v>
      </c>
      <c r="B179" s="170" t="s">
        <v>958</v>
      </c>
      <c r="C179" s="170"/>
      <c r="D179" s="170"/>
      <c r="E179" s="170"/>
      <c r="F179" s="170"/>
      <c r="G179" s="170"/>
      <c r="H179" s="170"/>
      <c r="I179" s="170"/>
      <c r="J179" s="170"/>
      <c r="K179" s="181"/>
    </row>
    <row r="180" spans="1:11" x14ac:dyDescent="0.25">
      <c r="A180" s="169" t="str">
        <f>"=Local"</f>
        <v>=Local</v>
      </c>
      <c r="B180" s="170" t="s">
        <v>909</v>
      </c>
      <c r="C180" s="170"/>
      <c r="D180" s="170"/>
      <c r="E180" s="170"/>
      <c r="F180" s="170"/>
      <c r="G180" s="170"/>
      <c r="H180" s="170"/>
      <c r="I180" s="170"/>
      <c r="J180" s="170"/>
      <c r="K180" s="181"/>
    </row>
    <row r="181" spans="1:11" x14ac:dyDescent="0.25">
      <c r="A181" s="169" t="s">
        <v>959</v>
      </c>
      <c r="B181" s="170"/>
      <c r="C181" s="170"/>
      <c r="D181" s="170"/>
      <c r="E181" s="170"/>
      <c r="F181" s="170"/>
      <c r="G181" s="170"/>
      <c r="H181" s="170"/>
      <c r="I181" s="170"/>
      <c r="J181" s="170"/>
      <c r="K181" s="181"/>
    </row>
    <row r="182" spans="1:11" x14ac:dyDescent="0.25">
      <c r="A182" s="169"/>
      <c r="B182" s="170"/>
      <c r="C182" s="170"/>
      <c r="D182" s="170"/>
      <c r="E182" s="170"/>
      <c r="F182" s="170"/>
      <c r="G182" s="170"/>
      <c r="H182" s="170"/>
      <c r="I182" s="170"/>
      <c r="J182" s="170"/>
      <c r="K182" s="181"/>
    </row>
    <row r="183" spans="1:11" x14ac:dyDescent="0.25">
      <c r="A183" s="169" t="s">
        <v>902</v>
      </c>
      <c r="B183" s="170" t="s">
        <v>905</v>
      </c>
      <c r="C183" s="170"/>
      <c r="D183" s="170"/>
      <c r="E183" s="170"/>
      <c r="F183" s="170"/>
      <c r="G183" s="170"/>
      <c r="H183" s="170"/>
      <c r="I183" s="170"/>
      <c r="J183" s="170"/>
      <c r="K183" s="181"/>
    </row>
    <row r="184" spans="1:11" x14ac:dyDescent="0.25">
      <c r="A184" s="169" t="str">
        <f>"=Import"</f>
        <v>=Import</v>
      </c>
      <c r="B184" s="170" t="s">
        <v>909</v>
      </c>
      <c r="C184" s="170"/>
      <c r="D184" s="170"/>
      <c r="E184" s="170"/>
      <c r="F184" s="170"/>
      <c r="G184" s="170"/>
      <c r="H184" s="170"/>
      <c r="I184" s="170"/>
      <c r="J184" s="170"/>
      <c r="K184" s="181"/>
    </row>
    <row r="185" spans="1:11" x14ac:dyDescent="0.25">
      <c r="A185" s="169" t="s">
        <v>960</v>
      </c>
      <c r="B185" s="170"/>
      <c r="C185" s="170"/>
      <c r="D185" s="170"/>
      <c r="E185" s="170"/>
      <c r="F185" s="170"/>
      <c r="G185" s="170"/>
      <c r="H185" s="170"/>
      <c r="I185" s="170"/>
      <c r="J185" s="170"/>
      <c r="K185" s="181"/>
    </row>
    <row r="186" spans="1:11" x14ac:dyDescent="0.25">
      <c r="A186" s="169"/>
      <c r="B186" s="170"/>
      <c r="C186" s="170"/>
      <c r="D186" s="170"/>
      <c r="E186" s="170"/>
      <c r="F186" s="170"/>
      <c r="G186" s="170"/>
      <c r="H186" s="170"/>
      <c r="I186" s="170"/>
      <c r="J186" s="170"/>
      <c r="K186" s="181"/>
    </row>
    <row r="187" spans="1:11" x14ac:dyDescent="0.25">
      <c r="A187" s="169" t="s">
        <v>902</v>
      </c>
      <c r="B187" s="170" t="s">
        <v>958</v>
      </c>
      <c r="C187" s="170"/>
      <c r="D187" s="170"/>
      <c r="E187" s="170"/>
      <c r="F187" s="170"/>
      <c r="G187" s="170"/>
      <c r="H187" s="170"/>
      <c r="I187" s="170"/>
      <c r="J187" s="170"/>
      <c r="K187" s="181"/>
    </row>
    <row r="188" spans="1:11" x14ac:dyDescent="0.25">
      <c r="A188" s="169" t="str">
        <f>"=Import"</f>
        <v>=Import</v>
      </c>
      <c r="B188" s="170" t="s">
        <v>906</v>
      </c>
      <c r="C188" s="170"/>
      <c r="D188" s="170"/>
      <c r="E188" s="170"/>
      <c r="F188" s="170"/>
      <c r="G188" s="170"/>
      <c r="H188" s="170"/>
      <c r="I188" s="170"/>
      <c r="J188" s="170"/>
      <c r="K188" s="181"/>
    </row>
    <row r="189" spans="1:11" x14ac:dyDescent="0.25">
      <c r="A189" s="169" t="s">
        <v>961</v>
      </c>
      <c r="B189" s="170"/>
      <c r="C189" s="170"/>
      <c r="D189" s="170"/>
      <c r="E189" s="170"/>
      <c r="F189" s="170"/>
      <c r="G189" s="170"/>
      <c r="H189" s="170"/>
      <c r="I189" s="170"/>
      <c r="J189" s="170"/>
      <c r="K189" s="181"/>
    </row>
    <row r="190" spans="1:11" x14ac:dyDescent="0.25">
      <c r="A190" s="169"/>
      <c r="B190" s="170"/>
      <c r="C190" s="170"/>
      <c r="D190" s="170"/>
      <c r="E190" s="170"/>
      <c r="F190" s="170"/>
      <c r="G190" s="170"/>
      <c r="H190" s="170"/>
      <c r="I190" s="170"/>
      <c r="J190" s="170"/>
      <c r="K190" s="181"/>
    </row>
    <row r="191" spans="1:11" x14ac:dyDescent="0.25">
      <c r="A191" s="169" t="s">
        <v>934</v>
      </c>
      <c r="B191" s="170"/>
      <c r="C191" s="170"/>
      <c r="D191" s="170"/>
      <c r="E191" s="170"/>
      <c r="F191" s="170"/>
      <c r="G191" s="170"/>
      <c r="H191" s="170"/>
      <c r="I191" s="170"/>
      <c r="J191" s="170"/>
      <c r="K191" s="181"/>
    </row>
    <row r="192" spans="1:11" x14ac:dyDescent="0.25">
      <c r="A192" s="169" t="s">
        <v>909</v>
      </c>
      <c r="B192" s="170"/>
      <c r="C192" s="170"/>
      <c r="D192" s="170"/>
      <c r="E192" s="170"/>
      <c r="F192" s="170"/>
      <c r="G192" s="170"/>
      <c r="H192" s="170"/>
      <c r="I192" s="170"/>
      <c r="J192" s="170"/>
      <c r="K192" s="181"/>
    </row>
    <row r="193" spans="1:11" x14ac:dyDescent="0.25">
      <c r="A193" s="216" t="s">
        <v>1087</v>
      </c>
      <c r="B193" s="170"/>
      <c r="C193" s="170"/>
      <c r="D193" s="170"/>
      <c r="E193" s="170"/>
      <c r="F193" s="170"/>
      <c r="G193" s="170"/>
      <c r="H193" s="170"/>
      <c r="I193" s="170"/>
      <c r="J193" s="170"/>
      <c r="K193" s="181"/>
    </row>
    <row r="194" spans="1:11" x14ac:dyDescent="0.25">
      <c r="A194" s="169"/>
      <c r="B194" s="170"/>
      <c r="C194" s="170"/>
      <c r="D194" s="170"/>
      <c r="E194" s="170"/>
      <c r="F194" s="170"/>
      <c r="G194" s="170"/>
      <c r="H194" s="170"/>
      <c r="I194" s="170"/>
      <c r="J194" s="170"/>
      <c r="K194" s="181"/>
    </row>
    <row r="195" spans="1:11" x14ac:dyDescent="0.25">
      <c r="A195" s="169" t="s">
        <v>962</v>
      </c>
      <c r="B195" s="170" t="s">
        <v>936</v>
      </c>
      <c r="C195" s="170"/>
      <c r="D195" s="170"/>
      <c r="E195" s="170"/>
      <c r="F195" s="170"/>
      <c r="G195" s="170"/>
      <c r="H195" s="170"/>
      <c r="I195" s="170"/>
      <c r="J195" s="170"/>
      <c r="K195" s="181"/>
    </row>
    <row r="196" spans="1:11" x14ac:dyDescent="0.25">
      <c r="A196" s="169" t="s">
        <v>937</v>
      </c>
      <c r="B196" s="170" t="s">
        <v>906</v>
      </c>
      <c r="C196" s="170"/>
      <c r="D196" s="170"/>
      <c r="E196" s="170"/>
      <c r="F196" s="170"/>
      <c r="G196" s="170"/>
      <c r="H196" s="170"/>
      <c r="I196" s="170"/>
      <c r="J196" s="170"/>
      <c r="K196" s="181"/>
    </row>
    <row r="197" spans="1:11" x14ac:dyDescent="0.25">
      <c r="A197" s="169" t="s">
        <v>938</v>
      </c>
      <c r="B197" s="170"/>
      <c r="C197" s="170"/>
      <c r="D197" s="170"/>
      <c r="E197" s="170"/>
      <c r="F197" s="170"/>
      <c r="G197" s="170"/>
      <c r="H197" s="170"/>
      <c r="I197" s="170"/>
      <c r="J197" s="170"/>
      <c r="K197" s="181"/>
    </row>
    <row r="198" spans="1:11" x14ac:dyDescent="0.25">
      <c r="A198" s="169"/>
      <c r="B198" s="170"/>
      <c r="C198" s="170"/>
      <c r="D198" s="170"/>
      <c r="E198" s="170"/>
      <c r="F198" s="170"/>
      <c r="G198" s="170"/>
      <c r="H198" s="170"/>
      <c r="I198" s="170"/>
      <c r="J198" s="170"/>
      <c r="K198" s="181"/>
    </row>
    <row r="199" spans="1:11" x14ac:dyDescent="0.25">
      <c r="A199" s="169" t="s">
        <v>962</v>
      </c>
      <c r="B199" s="170" t="s">
        <v>939</v>
      </c>
      <c r="C199" s="170"/>
      <c r="D199" s="170"/>
      <c r="E199" s="170"/>
      <c r="F199" s="170"/>
      <c r="G199" s="170"/>
      <c r="H199" s="170"/>
      <c r="I199" s="170"/>
      <c r="J199" s="170"/>
      <c r="K199" s="181"/>
    </row>
    <row r="200" spans="1:11" x14ac:dyDescent="0.25">
      <c r="A200" s="169" t="s">
        <v>937</v>
      </c>
      <c r="B200" s="170" t="s">
        <v>906</v>
      </c>
      <c r="C200" s="170"/>
      <c r="D200" s="170"/>
      <c r="E200" s="170"/>
      <c r="F200" s="170"/>
      <c r="G200" s="170"/>
      <c r="H200" s="170"/>
      <c r="I200" s="170"/>
      <c r="J200" s="170"/>
      <c r="K200" s="181"/>
    </row>
    <row r="201" spans="1:11" x14ac:dyDescent="0.25">
      <c r="A201" s="169" t="s">
        <v>940</v>
      </c>
      <c r="B201" s="170"/>
      <c r="C201" s="170"/>
      <c r="D201" s="170"/>
      <c r="E201" s="170"/>
      <c r="F201" s="170"/>
      <c r="G201" s="170"/>
      <c r="H201" s="170"/>
      <c r="I201" s="170"/>
      <c r="J201" s="170"/>
      <c r="K201" s="181"/>
    </row>
    <row r="202" spans="1:11" x14ac:dyDescent="0.25">
      <c r="A202" s="169"/>
      <c r="B202" s="170"/>
      <c r="C202" s="170"/>
      <c r="D202" s="170"/>
      <c r="E202" s="170"/>
      <c r="F202" s="170"/>
      <c r="G202" s="170"/>
      <c r="H202" s="170"/>
      <c r="I202" s="170"/>
      <c r="J202" s="170"/>
      <c r="K202" s="181"/>
    </row>
    <row r="203" spans="1:11" x14ac:dyDescent="0.25">
      <c r="A203" s="169" t="s">
        <v>962</v>
      </c>
      <c r="B203" s="170" t="s">
        <v>936</v>
      </c>
      <c r="C203" s="170"/>
      <c r="D203" s="170"/>
      <c r="E203" s="170"/>
      <c r="F203" s="170"/>
      <c r="G203" s="170"/>
      <c r="H203" s="170"/>
      <c r="I203" s="170"/>
      <c r="J203" s="170"/>
      <c r="K203" s="181"/>
    </row>
    <row r="204" spans="1:11" x14ac:dyDescent="0.25">
      <c r="A204" s="169" t="s">
        <v>941</v>
      </c>
      <c r="B204" s="170" t="s">
        <v>909</v>
      </c>
      <c r="C204" s="170"/>
      <c r="D204" s="170"/>
      <c r="E204" s="170"/>
      <c r="F204" s="170"/>
      <c r="G204" s="170"/>
      <c r="H204" s="170"/>
      <c r="I204" s="170"/>
      <c r="J204" s="170"/>
      <c r="K204" s="181"/>
    </row>
    <row r="205" spans="1:11" x14ac:dyDescent="0.25">
      <c r="A205" s="169" t="s">
        <v>942</v>
      </c>
      <c r="B205" s="170"/>
      <c r="C205" s="170"/>
      <c r="D205" s="170"/>
      <c r="E205" s="170"/>
      <c r="F205" s="170"/>
      <c r="G205" s="170"/>
      <c r="H205" s="170"/>
      <c r="I205" s="170"/>
      <c r="J205" s="170"/>
      <c r="K205" s="181"/>
    </row>
    <row r="206" spans="1:11" x14ac:dyDescent="0.25">
      <c r="A206" s="169"/>
      <c r="B206" s="170"/>
      <c r="C206" s="170"/>
      <c r="D206" s="170"/>
      <c r="E206" s="170"/>
      <c r="F206" s="170"/>
      <c r="G206" s="170"/>
      <c r="H206" s="170"/>
      <c r="I206" s="170"/>
      <c r="J206" s="170"/>
      <c r="K206" s="181"/>
    </row>
    <row r="207" spans="1:11" x14ac:dyDescent="0.25">
      <c r="A207" s="169" t="s">
        <v>962</v>
      </c>
      <c r="B207" s="170" t="s">
        <v>939</v>
      </c>
      <c r="C207" s="170"/>
      <c r="D207" s="170"/>
      <c r="E207" s="170"/>
      <c r="F207" s="170"/>
      <c r="G207" s="170"/>
      <c r="H207" s="170"/>
      <c r="I207" s="170"/>
      <c r="J207" s="170"/>
      <c r="K207" s="181"/>
    </row>
    <row r="208" spans="1:11" x14ac:dyDescent="0.25">
      <c r="A208" s="169" t="s">
        <v>941</v>
      </c>
      <c r="B208" s="170" t="s">
        <v>909</v>
      </c>
      <c r="C208" s="170"/>
      <c r="D208" s="170"/>
      <c r="E208" s="170"/>
      <c r="F208" s="170"/>
      <c r="G208" s="170"/>
      <c r="H208" s="170"/>
      <c r="I208" s="170"/>
      <c r="J208" s="170"/>
      <c r="K208" s="181"/>
    </row>
    <row r="209" spans="1:11" x14ac:dyDescent="0.25">
      <c r="A209" s="169" t="s">
        <v>943</v>
      </c>
      <c r="B209" s="170"/>
      <c r="C209" s="170"/>
      <c r="D209" s="170"/>
      <c r="E209" s="170"/>
      <c r="F209" s="170"/>
      <c r="G209" s="170"/>
      <c r="H209" s="170"/>
      <c r="I209" s="170"/>
      <c r="J209" s="170"/>
      <c r="K209" s="181"/>
    </row>
    <row r="210" spans="1:11" x14ac:dyDescent="0.25">
      <c r="A210" s="169"/>
      <c r="B210" s="170"/>
      <c r="C210" s="170"/>
      <c r="D210" s="170"/>
      <c r="E210" s="170"/>
      <c r="F210" s="170"/>
      <c r="G210" s="170"/>
      <c r="H210" s="170"/>
      <c r="I210" s="170"/>
      <c r="J210" s="170"/>
      <c r="K210" s="181"/>
    </row>
    <row r="211" spans="1:11" x14ac:dyDescent="0.25">
      <c r="A211" s="169" t="s">
        <v>470</v>
      </c>
      <c r="B211" s="170"/>
      <c r="C211" s="170"/>
      <c r="D211" s="170"/>
      <c r="E211" s="170"/>
      <c r="F211" s="170"/>
      <c r="G211" s="170"/>
      <c r="H211" s="170"/>
      <c r="I211" s="170"/>
      <c r="J211" s="170"/>
      <c r="K211" s="181"/>
    </row>
    <row r="212" spans="1:11" x14ac:dyDescent="0.25">
      <c r="A212" s="169" t="str">
        <f>"=???????????????????????????????????????????????????*"</f>
        <v>=???????????????????????????????????????????????????*</v>
      </c>
      <c r="B212" s="170"/>
      <c r="C212" s="170"/>
      <c r="D212" s="170"/>
      <c r="E212" s="170"/>
      <c r="F212" s="170"/>
      <c r="G212" s="170"/>
      <c r="H212" s="170"/>
      <c r="I212" s="170"/>
      <c r="J212" s="170"/>
      <c r="K212" s="181"/>
    </row>
    <row r="213" spans="1:11" x14ac:dyDescent="0.25">
      <c r="A213" s="216" t="s">
        <v>1051</v>
      </c>
      <c r="B213" s="170"/>
      <c r="C213" s="170"/>
      <c r="D213" s="170"/>
      <c r="E213" s="170"/>
      <c r="F213" s="170"/>
      <c r="G213" s="170"/>
      <c r="H213" s="170"/>
      <c r="I213" s="170"/>
      <c r="J213" s="170"/>
      <c r="K213" s="181"/>
    </row>
    <row r="214" spans="1:11" x14ac:dyDescent="0.25">
      <c r="A214" s="216"/>
      <c r="B214" s="170"/>
      <c r="C214" s="170"/>
      <c r="D214" s="170"/>
      <c r="E214" s="170"/>
      <c r="F214" s="170"/>
      <c r="G214" s="170"/>
      <c r="H214" s="170"/>
      <c r="I214" s="170"/>
      <c r="J214" s="170"/>
      <c r="K214" s="181"/>
    </row>
    <row r="215" spans="1:11" x14ac:dyDescent="0.25">
      <c r="A215" s="216" t="s">
        <v>947</v>
      </c>
      <c r="B215" s="170"/>
      <c r="C215" s="170"/>
      <c r="D215" s="170"/>
      <c r="E215" s="170"/>
      <c r="F215" s="170"/>
      <c r="G215" s="170"/>
      <c r="H215" s="170"/>
      <c r="I215" s="170"/>
      <c r="J215" s="170"/>
      <c r="K215" s="181"/>
    </row>
    <row r="216" spans="1:11" x14ac:dyDescent="0.25">
      <c r="A216" s="216" t="str">
        <f>"=?????????????????????????????????????????*"</f>
        <v>=?????????????????????????????????????????*</v>
      </c>
      <c r="B216" s="170"/>
      <c r="C216" s="170"/>
      <c r="D216" s="170"/>
      <c r="E216" s="170"/>
      <c r="F216" s="170"/>
      <c r="G216" s="170"/>
      <c r="H216" s="170"/>
      <c r="I216" s="170"/>
      <c r="J216" s="170"/>
      <c r="K216" s="181"/>
    </row>
    <row r="217" spans="1:11" x14ac:dyDescent="0.25">
      <c r="A217" s="216" t="s">
        <v>1221</v>
      </c>
      <c r="B217" s="170"/>
      <c r="C217" s="170"/>
      <c r="D217" s="170"/>
      <c r="E217" s="170"/>
      <c r="F217" s="170"/>
      <c r="G217" s="170"/>
      <c r="H217" s="170"/>
      <c r="I217" s="170"/>
      <c r="J217" s="170"/>
      <c r="K217" s="181"/>
    </row>
    <row r="218" spans="1:11" x14ac:dyDescent="0.25">
      <c r="A218" s="216"/>
      <c r="B218" s="170"/>
      <c r="C218" s="170"/>
      <c r="D218" s="170"/>
      <c r="E218" s="170"/>
      <c r="F218" s="170"/>
      <c r="G218" s="170"/>
      <c r="H218" s="170"/>
      <c r="I218" s="170"/>
      <c r="J218" s="170"/>
      <c r="K218" s="181"/>
    </row>
    <row r="219" spans="1:11" x14ac:dyDescent="0.25">
      <c r="A219" s="216" t="s">
        <v>927</v>
      </c>
      <c r="B219" s="170"/>
      <c r="C219" s="170"/>
      <c r="D219" s="170"/>
      <c r="E219" s="170"/>
      <c r="F219" s="170"/>
      <c r="G219" s="170"/>
      <c r="H219" s="170"/>
      <c r="I219" s="170"/>
      <c r="J219" s="170"/>
      <c r="K219" s="181"/>
    </row>
    <row r="220" spans="1:11" x14ac:dyDescent="0.25">
      <c r="A220" s="216" t="str">
        <f>"=?????????????????????????????????????????????????????????????????????????????????????????????????????????????????????????????????????????????????????????????????????????????????????????????????????????*"</f>
        <v>=?????????????????????????????????????????????????????????????????????????????????????????????????????????????????????????????????????????????????????????????????????????????????????????????????????????*</v>
      </c>
      <c r="B220" s="170"/>
      <c r="C220" s="170"/>
      <c r="D220" s="170"/>
      <c r="E220" s="170"/>
      <c r="F220" s="170"/>
      <c r="G220" s="170"/>
      <c r="H220" s="170"/>
      <c r="I220" s="170"/>
      <c r="J220" s="170"/>
      <c r="K220" s="181"/>
    </row>
    <row r="221" spans="1:11" x14ac:dyDescent="0.25">
      <c r="A221" s="216" t="s">
        <v>1068</v>
      </c>
      <c r="B221" s="170"/>
      <c r="C221" s="170"/>
      <c r="D221" s="170"/>
      <c r="E221" s="170"/>
      <c r="F221" s="170"/>
      <c r="G221" s="170"/>
      <c r="H221" s="170"/>
      <c r="I221" s="170"/>
      <c r="J221" s="170"/>
      <c r="K221" s="181"/>
    </row>
    <row r="222" spans="1:11" x14ac:dyDescent="0.25">
      <c r="A222" s="216"/>
      <c r="B222" s="170"/>
      <c r="C222" s="170"/>
      <c r="D222" s="170"/>
      <c r="E222" s="170"/>
      <c r="F222" s="170"/>
      <c r="G222" s="170"/>
      <c r="H222" s="170"/>
      <c r="I222" s="170"/>
      <c r="J222" s="170"/>
      <c r="K222" s="181"/>
    </row>
    <row r="223" spans="1:11" x14ac:dyDescent="0.25">
      <c r="A223" s="216" t="s">
        <v>958</v>
      </c>
      <c r="B223" s="170"/>
      <c r="C223" s="170"/>
      <c r="D223" s="170"/>
      <c r="E223" s="170"/>
      <c r="F223" s="170"/>
      <c r="G223" s="170"/>
      <c r="H223" s="170"/>
      <c r="I223" s="170"/>
      <c r="J223" s="170"/>
      <c r="K223" s="181"/>
    </row>
    <row r="224" spans="1:11" x14ac:dyDescent="0.25">
      <c r="A224" s="216" t="str">
        <f>"=?????????????????????*"</f>
        <v>=?????????????????????*</v>
      </c>
      <c r="B224" s="170"/>
      <c r="C224" s="170"/>
      <c r="D224" s="170"/>
      <c r="E224" s="170"/>
      <c r="F224" s="170"/>
      <c r="G224" s="170"/>
      <c r="H224" s="170"/>
      <c r="I224" s="170"/>
      <c r="J224" s="170"/>
      <c r="K224" s="181"/>
    </row>
    <row r="225" spans="1:11" x14ac:dyDescent="0.25">
      <c r="A225" s="216" t="s">
        <v>1071</v>
      </c>
      <c r="B225" s="170"/>
      <c r="C225" s="170"/>
      <c r="D225" s="170"/>
      <c r="E225" s="170"/>
      <c r="F225" s="170"/>
      <c r="G225" s="170"/>
      <c r="H225" s="170"/>
      <c r="I225" s="170"/>
      <c r="J225" s="170"/>
      <c r="K225" s="181"/>
    </row>
    <row r="226" spans="1:11" x14ac:dyDescent="0.25">
      <c r="A226" s="216"/>
      <c r="B226" s="170"/>
      <c r="C226" s="170"/>
      <c r="D226" s="170"/>
      <c r="E226" s="170"/>
      <c r="F226" s="170"/>
      <c r="G226" s="170"/>
      <c r="H226" s="170"/>
      <c r="I226" s="170"/>
      <c r="J226" s="170"/>
      <c r="K226" s="181"/>
    </row>
    <row r="227" spans="1:11" x14ac:dyDescent="0.25">
      <c r="A227" s="216" t="s">
        <v>936</v>
      </c>
      <c r="B227" s="170"/>
      <c r="C227" s="170"/>
      <c r="D227" s="170"/>
      <c r="E227" s="170"/>
      <c r="F227" s="170"/>
      <c r="G227" s="170"/>
      <c r="H227" s="170"/>
      <c r="I227" s="170"/>
      <c r="J227" s="170"/>
      <c r="K227" s="181"/>
    </row>
    <row r="228" spans="1:11" x14ac:dyDescent="0.25">
      <c r="A228" s="216" t="str">
        <f>"=?????????????????????????????????????????*"</f>
        <v>=?????????????????????????????????????????*</v>
      </c>
      <c r="B228" s="170"/>
      <c r="C228" s="170"/>
      <c r="D228" s="170"/>
      <c r="E228" s="170"/>
      <c r="F228" s="170"/>
      <c r="G228" s="170"/>
      <c r="H228" s="170"/>
      <c r="I228" s="170"/>
      <c r="J228" s="170"/>
      <c r="K228" s="181"/>
    </row>
    <row r="229" spans="1:11" x14ac:dyDescent="0.25">
      <c r="A229" s="216" t="s">
        <v>1222</v>
      </c>
      <c r="B229" s="170"/>
      <c r="C229" s="170"/>
      <c r="D229" s="170"/>
      <c r="E229" s="170"/>
      <c r="F229" s="170"/>
      <c r="G229" s="170"/>
      <c r="H229" s="170"/>
      <c r="I229" s="170"/>
      <c r="J229" s="170"/>
      <c r="K229" s="181"/>
    </row>
    <row r="230" spans="1:11" x14ac:dyDescent="0.25">
      <c r="A230" s="169"/>
      <c r="B230" s="170"/>
      <c r="C230" s="170"/>
      <c r="D230" s="170"/>
      <c r="E230" s="170"/>
      <c r="F230" s="170"/>
      <c r="G230" s="170"/>
      <c r="H230" s="170"/>
      <c r="I230" s="170"/>
      <c r="J230" s="170"/>
      <c r="K230" s="181"/>
    </row>
    <row r="231" spans="1:11" x14ac:dyDescent="0.25">
      <c r="A231" s="169" t="s">
        <v>902</v>
      </c>
      <c r="B231" s="170" t="s">
        <v>944</v>
      </c>
      <c r="C231" s="170" t="s">
        <v>470</v>
      </c>
      <c r="D231" s="170" t="s">
        <v>946</v>
      </c>
      <c r="E231" s="170" t="s">
        <v>947</v>
      </c>
      <c r="F231" s="170" t="s">
        <v>927</v>
      </c>
      <c r="G231" s="170" t="s">
        <v>958</v>
      </c>
      <c r="H231" s="170" t="s">
        <v>962</v>
      </c>
      <c r="I231" s="170" t="s">
        <v>934</v>
      </c>
      <c r="J231" s="170" t="s">
        <v>936</v>
      </c>
      <c r="K231" s="181" t="s">
        <v>939</v>
      </c>
    </row>
    <row r="232" spans="1:11" x14ac:dyDescent="0.25">
      <c r="A232" s="169"/>
      <c r="B232" s="170"/>
      <c r="C232" s="170"/>
      <c r="D232" s="170"/>
      <c r="E232" s="170"/>
      <c r="F232" s="170"/>
      <c r="G232" s="170"/>
      <c r="H232" s="170"/>
      <c r="I232" s="170"/>
      <c r="J232" s="170"/>
      <c r="K232" s="181"/>
    </row>
    <row r="233" spans="1:11" x14ac:dyDescent="0.25">
      <c r="A233" s="169"/>
      <c r="B233" s="170"/>
      <c r="C233" s="170"/>
      <c r="D233" s="170"/>
      <c r="E233" s="170"/>
      <c r="F233" s="170"/>
      <c r="G233" s="170"/>
      <c r="H233" s="170"/>
      <c r="I233" s="170"/>
      <c r="J233" s="170"/>
      <c r="K233" s="181"/>
    </row>
    <row r="234" spans="1:11" x14ac:dyDescent="0.25">
      <c r="A234" s="169"/>
      <c r="B234" s="170"/>
      <c r="C234" s="170"/>
      <c r="D234" s="170"/>
      <c r="E234" s="170"/>
      <c r="F234" s="170"/>
      <c r="G234" s="170"/>
      <c r="H234" s="170"/>
      <c r="I234" s="170"/>
      <c r="J234" s="170"/>
      <c r="K234" s="181"/>
    </row>
    <row r="235" spans="1:11" x14ac:dyDescent="0.25">
      <c r="A235" s="169"/>
      <c r="B235" s="170"/>
      <c r="C235" s="170"/>
      <c r="D235" s="170"/>
      <c r="E235" s="170"/>
      <c r="F235" s="170"/>
      <c r="G235" s="170"/>
      <c r="H235" s="170"/>
      <c r="I235" s="170"/>
      <c r="J235" s="170"/>
      <c r="K235" s="181"/>
    </row>
    <row r="236" spans="1:11" x14ac:dyDescent="0.25">
      <c r="A236" s="169"/>
      <c r="B236" s="170"/>
      <c r="C236" s="170"/>
      <c r="D236" s="170"/>
      <c r="E236" s="170"/>
      <c r="F236" s="170"/>
      <c r="G236" s="170"/>
      <c r="H236" s="170"/>
      <c r="I236" s="170"/>
      <c r="J236" s="170"/>
      <c r="K236" s="181"/>
    </row>
    <row r="237" spans="1:11" x14ac:dyDescent="0.25">
      <c r="A237" s="169"/>
      <c r="B237" s="170"/>
      <c r="C237" s="170"/>
      <c r="D237" s="170"/>
      <c r="E237" s="170"/>
      <c r="F237" s="170"/>
      <c r="G237" s="170"/>
      <c r="H237" s="170"/>
      <c r="I237" s="170"/>
      <c r="J237" s="170"/>
      <c r="K237" s="181"/>
    </row>
    <row r="238" spans="1:11" x14ac:dyDescent="0.25">
      <c r="A238" s="182"/>
      <c r="B238" s="173"/>
      <c r="C238" s="173"/>
      <c r="D238" s="173"/>
      <c r="E238" s="173"/>
      <c r="F238" s="173"/>
      <c r="G238" s="173"/>
      <c r="H238" s="173"/>
      <c r="I238" s="173"/>
      <c r="J238" s="173"/>
      <c r="K238" s="183"/>
    </row>
    <row r="240" spans="1:11" x14ac:dyDescent="0.25">
      <c r="A240" s="213" t="s">
        <v>1183</v>
      </c>
      <c r="B240" s="214"/>
      <c r="C240" s="214"/>
      <c r="D240" s="214"/>
      <c r="E240" s="214"/>
      <c r="F240" s="214"/>
      <c r="G240" s="214"/>
      <c r="H240" s="215"/>
    </row>
    <row r="241" spans="1:8" x14ac:dyDescent="0.25">
      <c r="A241" s="169" t="s">
        <v>878</v>
      </c>
      <c r="B241" s="170" t="s">
        <v>879</v>
      </c>
      <c r="C241" s="170" t="s">
        <v>880</v>
      </c>
      <c r="D241" s="170" t="s">
        <v>881</v>
      </c>
      <c r="E241" s="170"/>
      <c r="F241" s="170"/>
      <c r="G241" s="170"/>
      <c r="H241" s="181"/>
    </row>
    <row r="242" spans="1:8" x14ac:dyDescent="0.25">
      <c r="A242" s="169" t="s">
        <v>882</v>
      </c>
      <c r="B242" s="170">
        <v>256</v>
      </c>
      <c r="C242" s="170" t="s">
        <v>883</v>
      </c>
      <c r="D242" s="170" t="s">
        <v>884</v>
      </c>
      <c r="E242" s="170"/>
      <c r="F242" s="170"/>
      <c r="G242" s="170"/>
      <c r="H242" s="181"/>
    </row>
    <row r="243" spans="1:8" x14ac:dyDescent="0.25">
      <c r="A243" s="169" t="s">
        <v>885</v>
      </c>
      <c r="B243" s="170">
        <v>260</v>
      </c>
      <c r="C243" s="170" t="s">
        <v>886</v>
      </c>
      <c r="D243" s="170" t="s">
        <v>887</v>
      </c>
      <c r="E243" s="170"/>
      <c r="F243" s="170"/>
      <c r="G243" s="170"/>
      <c r="H243" s="181"/>
    </row>
    <row r="244" spans="1:8" x14ac:dyDescent="0.25">
      <c r="A244" s="169" t="s">
        <v>888</v>
      </c>
      <c r="B244" s="170">
        <v>264</v>
      </c>
      <c r="C244" s="170" t="s">
        <v>889</v>
      </c>
      <c r="D244" s="170" t="s">
        <v>932</v>
      </c>
      <c r="E244" s="170"/>
      <c r="F244" s="170"/>
      <c r="G244" s="170"/>
      <c r="H244" s="181"/>
    </row>
    <row r="245" spans="1:8" x14ac:dyDescent="0.25">
      <c r="A245" s="169" t="s">
        <v>891</v>
      </c>
      <c r="B245" s="170">
        <v>268</v>
      </c>
      <c r="C245" s="170" t="s">
        <v>892</v>
      </c>
      <c r="D245" s="170" t="s">
        <v>887</v>
      </c>
      <c r="E245" s="170"/>
      <c r="F245" s="170"/>
      <c r="G245" s="170"/>
      <c r="H245" s="181"/>
    </row>
    <row r="246" spans="1:8" x14ac:dyDescent="0.25">
      <c r="A246" s="169" t="s">
        <v>894</v>
      </c>
      <c r="B246" s="170">
        <v>272</v>
      </c>
      <c r="C246" s="170" t="s">
        <v>895</v>
      </c>
      <c r="D246" s="170" t="s">
        <v>932</v>
      </c>
      <c r="E246" s="170"/>
      <c r="F246" s="170"/>
      <c r="G246" s="170"/>
      <c r="H246" s="181"/>
    </row>
    <row r="247" spans="1:8" x14ac:dyDescent="0.25">
      <c r="A247" s="169" t="s">
        <v>896</v>
      </c>
      <c r="B247" s="217">
        <v>276</v>
      </c>
      <c r="C247" s="217" t="s">
        <v>950</v>
      </c>
      <c r="D247" s="217" t="s">
        <v>1048</v>
      </c>
      <c r="E247" s="170"/>
      <c r="F247" s="170"/>
      <c r="G247" s="170"/>
      <c r="H247" s="181"/>
    </row>
    <row r="248" spans="1:8" x14ac:dyDescent="0.25">
      <c r="A248" s="169" t="s">
        <v>898</v>
      </c>
      <c r="B248" s="170">
        <v>280</v>
      </c>
      <c r="C248" s="217" t="s">
        <v>1046</v>
      </c>
      <c r="D248" s="217" t="s">
        <v>1053</v>
      </c>
      <c r="E248" s="170"/>
      <c r="F248" s="170"/>
      <c r="G248" s="170"/>
      <c r="H248" s="181"/>
    </row>
    <row r="249" spans="1:8" x14ac:dyDescent="0.25">
      <c r="A249" s="169" t="s">
        <v>900</v>
      </c>
      <c r="B249" s="217">
        <v>284</v>
      </c>
      <c r="C249" s="217" t="s">
        <v>1058</v>
      </c>
      <c r="D249" s="217" t="s">
        <v>1054</v>
      </c>
      <c r="E249" s="170"/>
      <c r="F249" s="170"/>
      <c r="G249" s="170"/>
      <c r="H249" s="181"/>
    </row>
    <row r="250" spans="1:8" x14ac:dyDescent="0.25">
      <c r="A250" s="169" t="s">
        <v>952</v>
      </c>
      <c r="B250" s="170">
        <v>288</v>
      </c>
      <c r="C250" s="217" t="s">
        <v>1044</v>
      </c>
      <c r="D250" s="217" t="s">
        <v>932</v>
      </c>
      <c r="E250" s="170"/>
      <c r="F250" s="170"/>
      <c r="G250" s="170"/>
      <c r="H250" s="181"/>
    </row>
    <row r="251" spans="1:8" x14ac:dyDescent="0.25">
      <c r="A251" s="169"/>
      <c r="B251" s="217"/>
      <c r="C251" s="217"/>
      <c r="D251" s="217"/>
      <c r="E251" s="170"/>
      <c r="F251" s="170"/>
      <c r="G251" s="170"/>
      <c r="H251" s="181"/>
    </row>
    <row r="252" spans="1:8" x14ac:dyDescent="0.25">
      <c r="A252" s="169"/>
      <c r="B252" s="170"/>
      <c r="C252" s="170"/>
      <c r="D252" s="170"/>
      <c r="E252" s="170"/>
      <c r="F252" s="170"/>
      <c r="G252" s="170"/>
      <c r="H252" s="181"/>
    </row>
    <row r="253" spans="1:8" x14ac:dyDescent="0.25">
      <c r="A253" s="169"/>
      <c r="B253" s="170"/>
      <c r="C253" s="170"/>
      <c r="D253" s="170"/>
      <c r="E253" s="170"/>
      <c r="F253" s="170"/>
      <c r="G253" s="170"/>
      <c r="H253" s="181"/>
    </row>
    <row r="254" spans="1:8" x14ac:dyDescent="0.25">
      <c r="A254" s="169"/>
      <c r="B254" s="170"/>
      <c r="C254" s="170"/>
      <c r="D254" s="170"/>
      <c r="E254" s="170"/>
      <c r="F254" s="170"/>
      <c r="G254" s="170"/>
      <c r="H254" s="181"/>
    </row>
    <row r="255" spans="1:8" x14ac:dyDescent="0.25">
      <c r="A255" s="169" t="s">
        <v>902</v>
      </c>
      <c r="B255" s="170" t="s">
        <v>902</v>
      </c>
      <c r="C255" s="170"/>
      <c r="D255" s="170"/>
      <c r="E255" s="170"/>
      <c r="F255" s="170"/>
      <c r="G255" s="170"/>
      <c r="H255" s="181"/>
    </row>
    <row r="256" spans="1:8" x14ac:dyDescent="0.25">
      <c r="A256" s="169" t="s">
        <v>903</v>
      </c>
      <c r="B256" s="170" t="s">
        <v>956</v>
      </c>
      <c r="C256" s="170"/>
      <c r="D256" s="170"/>
      <c r="E256" s="170"/>
      <c r="F256" s="170"/>
      <c r="G256" s="170"/>
      <c r="H256" s="181"/>
    </row>
    <row r="257" spans="1:8" x14ac:dyDescent="0.25">
      <c r="A257" s="216" t="s">
        <v>1089</v>
      </c>
      <c r="B257" s="170"/>
      <c r="C257" s="170"/>
      <c r="D257" s="170"/>
      <c r="E257" s="170"/>
      <c r="F257" s="170"/>
      <c r="G257" s="170"/>
      <c r="H257" s="181"/>
    </row>
    <row r="258" spans="1:8" x14ac:dyDescent="0.25">
      <c r="A258" s="169"/>
      <c r="B258" s="170"/>
      <c r="C258" s="170"/>
      <c r="D258" s="170"/>
      <c r="E258" s="170"/>
      <c r="F258" s="170"/>
      <c r="G258" s="170"/>
      <c r="H258" s="181"/>
    </row>
    <row r="259" spans="1:8" x14ac:dyDescent="0.25">
      <c r="A259" s="169" t="s">
        <v>902</v>
      </c>
      <c r="B259" s="170" t="s">
        <v>905</v>
      </c>
      <c r="C259" s="170"/>
      <c r="D259" s="170"/>
      <c r="E259" s="170"/>
      <c r="F259" s="170"/>
      <c r="G259" s="170"/>
      <c r="H259" s="181"/>
    </row>
    <row r="260" spans="1:8" x14ac:dyDescent="0.25">
      <c r="A260" s="169" t="str">
        <f>"=Local"</f>
        <v>=Local</v>
      </c>
      <c r="B260" s="170" t="s">
        <v>906</v>
      </c>
      <c r="C260" s="170"/>
      <c r="D260" s="170"/>
      <c r="E260" s="170"/>
      <c r="F260" s="170"/>
      <c r="G260" s="170"/>
      <c r="H260" s="181"/>
    </row>
    <row r="261" spans="1:8" x14ac:dyDescent="0.25">
      <c r="A261" s="169" t="s">
        <v>957</v>
      </c>
      <c r="B261" s="170"/>
      <c r="C261" s="170"/>
      <c r="D261" s="170"/>
      <c r="E261" s="170"/>
      <c r="F261" s="170"/>
      <c r="G261" s="170"/>
      <c r="H261" s="181"/>
    </row>
    <row r="262" spans="1:8" x14ac:dyDescent="0.25">
      <c r="A262" s="169"/>
      <c r="B262" s="170"/>
      <c r="C262" s="170"/>
      <c r="D262" s="170"/>
      <c r="E262" s="170"/>
      <c r="F262" s="170"/>
      <c r="G262" s="170"/>
      <c r="H262" s="181"/>
    </row>
    <row r="263" spans="1:8" x14ac:dyDescent="0.25">
      <c r="A263" s="169" t="s">
        <v>902</v>
      </c>
      <c r="B263" s="170" t="s">
        <v>958</v>
      </c>
      <c r="C263" s="170"/>
      <c r="D263" s="170"/>
      <c r="E263" s="170"/>
      <c r="F263" s="170"/>
      <c r="G263" s="170"/>
      <c r="H263" s="181"/>
    </row>
    <row r="264" spans="1:8" x14ac:dyDescent="0.25">
      <c r="A264" s="169" t="str">
        <f>"=Local"</f>
        <v>=Local</v>
      </c>
      <c r="B264" s="170" t="s">
        <v>909</v>
      </c>
      <c r="C264" s="170"/>
      <c r="D264" s="170"/>
      <c r="E264" s="170"/>
      <c r="F264" s="170"/>
      <c r="G264" s="170"/>
      <c r="H264" s="181"/>
    </row>
    <row r="265" spans="1:8" x14ac:dyDescent="0.25">
      <c r="A265" s="169" t="s">
        <v>959</v>
      </c>
      <c r="B265" s="170"/>
      <c r="C265" s="170"/>
      <c r="D265" s="170"/>
      <c r="E265" s="170"/>
      <c r="F265" s="170"/>
      <c r="G265" s="170"/>
      <c r="H265" s="181"/>
    </row>
    <row r="266" spans="1:8" x14ac:dyDescent="0.25">
      <c r="A266" s="169"/>
      <c r="B266" s="170"/>
      <c r="C266" s="170"/>
      <c r="D266" s="170"/>
      <c r="E266" s="170"/>
      <c r="F266" s="170"/>
      <c r="G266" s="170"/>
      <c r="H266" s="181"/>
    </row>
    <row r="267" spans="1:8" x14ac:dyDescent="0.25">
      <c r="A267" s="169" t="s">
        <v>902</v>
      </c>
      <c r="B267" s="170" t="s">
        <v>905</v>
      </c>
      <c r="C267" s="170"/>
      <c r="D267" s="170"/>
      <c r="E267" s="170"/>
      <c r="F267" s="170"/>
      <c r="G267" s="170"/>
      <c r="H267" s="181"/>
    </row>
    <row r="268" spans="1:8" x14ac:dyDescent="0.25">
      <c r="A268" s="169" t="str">
        <f>"=Import"</f>
        <v>=Import</v>
      </c>
      <c r="B268" s="170" t="s">
        <v>909</v>
      </c>
      <c r="C268" s="170"/>
      <c r="D268" s="170"/>
      <c r="E268" s="170"/>
      <c r="F268" s="170"/>
      <c r="G268" s="170"/>
      <c r="H268" s="181"/>
    </row>
    <row r="269" spans="1:8" x14ac:dyDescent="0.25">
      <c r="A269" s="169" t="s">
        <v>960</v>
      </c>
      <c r="B269" s="170"/>
      <c r="C269" s="170"/>
      <c r="D269" s="170"/>
      <c r="E269" s="170"/>
      <c r="F269" s="170"/>
      <c r="G269" s="170"/>
      <c r="H269" s="181"/>
    </row>
    <row r="270" spans="1:8" x14ac:dyDescent="0.25">
      <c r="A270" s="169"/>
      <c r="B270" s="170"/>
      <c r="C270" s="170"/>
      <c r="D270" s="170"/>
      <c r="E270" s="170"/>
      <c r="F270" s="170"/>
      <c r="G270" s="170"/>
      <c r="H270" s="181"/>
    </row>
    <row r="271" spans="1:8" x14ac:dyDescent="0.25">
      <c r="A271" s="169" t="s">
        <v>902</v>
      </c>
      <c r="B271" s="170" t="s">
        <v>958</v>
      </c>
      <c r="C271" s="170"/>
      <c r="D271" s="170"/>
      <c r="E271" s="170"/>
      <c r="F271" s="170"/>
      <c r="G271" s="170"/>
      <c r="H271" s="181"/>
    </row>
    <row r="272" spans="1:8" x14ac:dyDescent="0.25">
      <c r="A272" s="169" t="str">
        <f>"=Import"</f>
        <v>=Import</v>
      </c>
      <c r="B272" s="170" t="s">
        <v>906</v>
      </c>
      <c r="C272" s="170"/>
      <c r="D272" s="170"/>
      <c r="E272" s="170"/>
      <c r="F272" s="170"/>
      <c r="G272" s="170"/>
      <c r="H272" s="181"/>
    </row>
    <row r="273" spans="1:8" x14ac:dyDescent="0.25">
      <c r="A273" s="169" t="s">
        <v>961</v>
      </c>
      <c r="B273" s="170"/>
      <c r="C273" s="170"/>
      <c r="D273" s="170"/>
      <c r="E273" s="170"/>
      <c r="F273" s="170"/>
      <c r="G273" s="170"/>
      <c r="H273" s="181"/>
    </row>
    <row r="274" spans="1:8" x14ac:dyDescent="0.25">
      <c r="A274" s="169"/>
      <c r="B274" s="170"/>
      <c r="C274" s="170"/>
      <c r="D274" s="170"/>
      <c r="E274" s="170"/>
      <c r="F274" s="170"/>
      <c r="G274" s="170"/>
      <c r="H274" s="181"/>
    </row>
    <row r="275" spans="1:8" x14ac:dyDescent="0.25">
      <c r="A275" s="169" t="s">
        <v>470</v>
      </c>
      <c r="B275" s="170"/>
      <c r="C275" s="170"/>
      <c r="D275" s="170"/>
      <c r="E275" s="170"/>
      <c r="F275" s="170"/>
      <c r="G275" s="170"/>
      <c r="H275" s="181"/>
    </row>
    <row r="276" spans="1:8" x14ac:dyDescent="0.25">
      <c r="A276" s="169" t="str">
        <f>"=???????????????????????????????????????????????????*"</f>
        <v>=???????????????????????????????????????????????????*</v>
      </c>
      <c r="B276" s="170"/>
      <c r="C276" s="170"/>
      <c r="D276" s="170"/>
      <c r="E276" s="170"/>
      <c r="F276" s="170"/>
      <c r="G276" s="170"/>
      <c r="H276" s="181"/>
    </row>
    <row r="277" spans="1:8" x14ac:dyDescent="0.25">
      <c r="A277" s="216" t="s">
        <v>1051</v>
      </c>
      <c r="B277" s="170"/>
      <c r="C277" s="170"/>
      <c r="D277" s="170"/>
      <c r="E277" s="170"/>
      <c r="F277" s="170"/>
      <c r="G277" s="170"/>
      <c r="H277" s="181"/>
    </row>
    <row r="278" spans="1:8" x14ac:dyDescent="0.25">
      <c r="A278" s="216"/>
      <c r="B278" s="170"/>
      <c r="C278" s="170"/>
      <c r="D278" s="170"/>
      <c r="E278" s="170"/>
      <c r="F278" s="170"/>
      <c r="G278" s="170"/>
      <c r="H278" s="181"/>
    </row>
    <row r="279" spans="1:8" x14ac:dyDescent="0.25">
      <c r="A279" s="216" t="s">
        <v>947</v>
      </c>
      <c r="B279" s="170"/>
      <c r="C279" s="170"/>
      <c r="D279" s="170"/>
      <c r="E279" s="170"/>
      <c r="F279" s="170"/>
      <c r="G279" s="170"/>
      <c r="H279" s="181"/>
    </row>
    <row r="280" spans="1:8" x14ac:dyDescent="0.25">
      <c r="A280" s="216" t="str">
        <f>"=?????????????????????????????????????????*"</f>
        <v>=?????????????????????????????????????????*</v>
      </c>
      <c r="B280" s="170"/>
      <c r="C280" s="170"/>
      <c r="D280" s="170"/>
      <c r="E280" s="170"/>
      <c r="F280" s="170"/>
      <c r="G280" s="170"/>
      <c r="H280" s="181"/>
    </row>
    <row r="281" spans="1:8" x14ac:dyDescent="0.25">
      <c r="A281" s="216" t="s">
        <v>1221</v>
      </c>
      <c r="B281" s="170"/>
      <c r="C281" s="170"/>
      <c r="D281" s="170"/>
      <c r="E281" s="170"/>
      <c r="F281" s="170"/>
      <c r="G281" s="170"/>
      <c r="H281" s="181"/>
    </row>
    <row r="282" spans="1:8" x14ac:dyDescent="0.25">
      <c r="A282" s="216"/>
      <c r="B282" s="170"/>
      <c r="C282" s="170"/>
      <c r="D282" s="170"/>
      <c r="E282" s="170"/>
      <c r="F282" s="170"/>
      <c r="G282" s="170"/>
      <c r="H282" s="181"/>
    </row>
    <row r="283" spans="1:8" x14ac:dyDescent="0.25">
      <c r="A283" s="216" t="s">
        <v>927</v>
      </c>
      <c r="B283" s="170"/>
      <c r="C283" s="170"/>
      <c r="D283" s="170"/>
      <c r="E283" s="170"/>
      <c r="F283" s="170"/>
      <c r="G283" s="170"/>
      <c r="H283" s="181"/>
    </row>
    <row r="284" spans="1:8" x14ac:dyDescent="0.25">
      <c r="A284" s="216" t="str">
        <f>"=?????????????????????????????????????????????????????????????????????????????????????????????????????????????????????????????????????????????????????????????????????????????????????????????????????????*"</f>
        <v>=?????????????????????????????????????????????????????????????????????????????????????????????????????????????????????????????????????????????????????????????????????????????????????????????????????????*</v>
      </c>
      <c r="B284" s="170"/>
      <c r="C284" s="170"/>
      <c r="D284" s="170"/>
      <c r="E284" s="170"/>
      <c r="F284" s="170"/>
      <c r="G284" s="170"/>
      <c r="H284" s="181"/>
    </row>
    <row r="285" spans="1:8" x14ac:dyDescent="0.25">
      <c r="A285" s="216" t="s">
        <v>1068</v>
      </c>
      <c r="B285" s="170"/>
      <c r="C285" s="170"/>
      <c r="D285" s="170"/>
      <c r="E285" s="170"/>
      <c r="F285" s="170"/>
      <c r="G285" s="170"/>
      <c r="H285" s="181"/>
    </row>
    <row r="286" spans="1:8" x14ac:dyDescent="0.25">
      <c r="A286" s="216"/>
      <c r="B286" s="170"/>
      <c r="C286" s="170"/>
      <c r="D286" s="170"/>
      <c r="E286" s="170"/>
      <c r="F286" s="170"/>
      <c r="G286" s="170"/>
      <c r="H286" s="181"/>
    </row>
    <row r="287" spans="1:8" x14ac:dyDescent="0.25">
      <c r="A287" s="216" t="s">
        <v>958</v>
      </c>
      <c r="B287" s="170"/>
      <c r="C287" s="170"/>
      <c r="D287" s="170"/>
      <c r="E287" s="170"/>
      <c r="F287" s="170"/>
      <c r="G287" s="170"/>
      <c r="H287" s="181"/>
    </row>
    <row r="288" spans="1:8" x14ac:dyDescent="0.25">
      <c r="A288" s="216" t="str">
        <f>"=?????????????????????*"</f>
        <v>=?????????????????????*</v>
      </c>
      <c r="B288" s="170"/>
      <c r="C288" s="170"/>
      <c r="D288" s="170"/>
      <c r="E288" s="170"/>
      <c r="F288" s="170"/>
      <c r="G288" s="170"/>
      <c r="H288" s="181"/>
    </row>
    <row r="289" spans="1:8" x14ac:dyDescent="0.25">
      <c r="A289" s="216" t="s">
        <v>1071</v>
      </c>
      <c r="B289" s="170"/>
      <c r="C289" s="170"/>
      <c r="D289" s="170"/>
      <c r="E289" s="170"/>
      <c r="F289" s="170"/>
      <c r="G289" s="170"/>
      <c r="H289" s="181"/>
    </row>
    <row r="290" spans="1:8" x14ac:dyDescent="0.25">
      <c r="A290" s="169"/>
      <c r="B290" s="170"/>
      <c r="C290" s="170"/>
      <c r="D290" s="170"/>
      <c r="E290" s="170"/>
      <c r="F290" s="170"/>
      <c r="G290" s="170"/>
      <c r="H290" s="181"/>
    </row>
    <row r="291" spans="1:8" x14ac:dyDescent="0.25">
      <c r="A291" s="169" t="s">
        <v>902</v>
      </c>
      <c r="B291" s="170" t="s">
        <v>944</v>
      </c>
      <c r="C291" s="170" t="s">
        <v>470</v>
      </c>
      <c r="D291" s="170" t="s">
        <v>946</v>
      </c>
      <c r="E291" s="170" t="s">
        <v>947</v>
      </c>
      <c r="F291" s="170" t="s">
        <v>927</v>
      </c>
      <c r="G291" s="170" t="s">
        <v>958</v>
      </c>
      <c r="H291" s="181" t="s">
        <v>963</v>
      </c>
    </row>
    <row r="292" spans="1:8" x14ac:dyDescent="0.25">
      <c r="A292" s="169"/>
      <c r="B292" s="170"/>
      <c r="C292" s="170"/>
      <c r="D292" s="170"/>
      <c r="E292" s="170"/>
      <c r="F292" s="170"/>
      <c r="G292" s="170"/>
      <c r="H292" s="181"/>
    </row>
    <row r="293" spans="1:8" x14ac:dyDescent="0.25">
      <c r="A293" s="169"/>
      <c r="B293" s="170"/>
      <c r="C293" s="170"/>
      <c r="D293" s="170"/>
      <c r="E293" s="170"/>
      <c r="F293" s="170"/>
      <c r="G293" s="170"/>
      <c r="H293" s="181"/>
    </row>
    <row r="294" spans="1:8" x14ac:dyDescent="0.25">
      <c r="A294" s="169"/>
      <c r="B294" s="170"/>
      <c r="C294" s="170"/>
      <c r="D294" s="170"/>
      <c r="E294" s="170"/>
      <c r="F294" s="170"/>
      <c r="G294" s="170"/>
      <c r="H294" s="181"/>
    </row>
    <row r="295" spans="1:8" x14ac:dyDescent="0.25">
      <c r="A295" s="169"/>
      <c r="B295" s="170"/>
      <c r="C295" s="170"/>
      <c r="D295" s="170"/>
      <c r="E295" s="170"/>
      <c r="F295" s="170"/>
      <c r="G295" s="170"/>
      <c r="H295" s="181"/>
    </row>
    <row r="296" spans="1:8" x14ac:dyDescent="0.25">
      <c r="A296" s="169"/>
      <c r="B296" s="170"/>
      <c r="C296" s="170"/>
      <c r="D296" s="170"/>
      <c r="E296" s="170"/>
      <c r="F296" s="170"/>
      <c r="G296" s="170"/>
      <c r="H296" s="181"/>
    </row>
    <row r="297" spans="1:8" x14ac:dyDescent="0.25">
      <c r="A297" s="169"/>
      <c r="B297" s="170"/>
      <c r="C297" s="170"/>
      <c r="D297" s="170"/>
      <c r="E297" s="170"/>
      <c r="F297" s="170"/>
      <c r="G297" s="170"/>
      <c r="H297" s="181"/>
    </row>
    <row r="298" spans="1:8" x14ac:dyDescent="0.25">
      <c r="A298" s="213" t="s">
        <v>1184</v>
      </c>
      <c r="B298" s="214"/>
      <c r="C298" s="214"/>
      <c r="D298" s="214"/>
      <c r="E298" s="214"/>
      <c r="F298" s="214"/>
      <c r="G298" s="214"/>
      <c r="H298" s="215"/>
    </row>
    <row r="299" spans="1:8" x14ac:dyDescent="0.25">
      <c r="A299" s="169" t="s">
        <v>878</v>
      </c>
      <c r="B299" s="170" t="s">
        <v>879</v>
      </c>
      <c r="C299" s="170" t="s">
        <v>880</v>
      </c>
      <c r="D299" s="170" t="s">
        <v>881</v>
      </c>
      <c r="E299" s="170"/>
      <c r="F299" s="170"/>
      <c r="G299" s="170"/>
      <c r="H299" s="181"/>
    </row>
    <row r="300" spans="1:8" x14ac:dyDescent="0.25">
      <c r="A300" s="169" t="s">
        <v>882</v>
      </c>
      <c r="B300" s="170">
        <v>314</v>
      </c>
      <c r="C300" s="170" t="s">
        <v>883</v>
      </c>
      <c r="D300" s="170" t="s">
        <v>884</v>
      </c>
      <c r="E300" s="170"/>
      <c r="F300" s="170"/>
      <c r="G300" s="170"/>
      <c r="H300" s="181"/>
    </row>
    <row r="301" spans="1:8" x14ac:dyDescent="0.25">
      <c r="A301" s="169" t="s">
        <v>885</v>
      </c>
      <c r="B301" s="170">
        <v>318</v>
      </c>
      <c r="C301" s="170" t="s">
        <v>886</v>
      </c>
      <c r="D301" s="170" t="s">
        <v>887</v>
      </c>
      <c r="E301" s="170"/>
      <c r="F301" s="170"/>
      <c r="G301" s="170"/>
      <c r="H301" s="181"/>
    </row>
    <row r="302" spans="1:8" x14ac:dyDescent="0.25">
      <c r="A302" s="169" t="s">
        <v>888</v>
      </c>
      <c r="B302" s="170">
        <v>322</v>
      </c>
      <c r="C302" s="170" t="s">
        <v>889</v>
      </c>
      <c r="D302" s="170" t="s">
        <v>1054</v>
      </c>
      <c r="E302" s="170"/>
      <c r="F302" s="170"/>
      <c r="G302" s="170"/>
      <c r="H302" s="181"/>
    </row>
    <row r="303" spans="1:8" x14ac:dyDescent="0.25">
      <c r="A303" s="169" t="s">
        <v>891</v>
      </c>
      <c r="B303" s="170">
        <v>326</v>
      </c>
      <c r="C303" s="170" t="s">
        <v>892</v>
      </c>
      <c r="D303" s="170" t="s">
        <v>890</v>
      </c>
      <c r="E303" s="170"/>
      <c r="F303" s="170"/>
      <c r="G303" s="170"/>
      <c r="H303" s="181"/>
    </row>
    <row r="304" spans="1:8" x14ac:dyDescent="0.25">
      <c r="A304" s="169" t="s">
        <v>894</v>
      </c>
      <c r="B304" s="170">
        <v>330</v>
      </c>
      <c r="C304" s="170" t="s">
        <v>895</v>
      </c>
      <c r="D304" s="170" t="s">
        <v>887</v>
      </c>
      <c r="E304" s="170"/>
      <c r="F304" s="170"/>
      <c r="G304" s="170"/>
      <c r="H304" s="181"/>
    </row>
    <row r="305" spans="1:8" x14ac:dyDescent="0.25">
      <c r="A305" s="169" t="s">
        <v>896</v>
      </c>
      <c r="B305" s="217">
        <v>334</v>
      </c>
      <c r="C305" s="217" t="s">
        <v>897</v>
      </c>
      <c r="D305" s="217" t="s">
        <v>1054</v>
      </c>
      <c r="E305" s="170"/>
      <c r="F305" s="170"/>
      <c r="G305" s="170"/>
      <c r="H305" s="181"/>
    </row>
    <row r="306" spans="1:8" x14ac:dyDescent="0.25">
      <c r="A306" s="169" t="s">
        <v>898</v>
      </c>
      <c r="B306" s="170">
        <v>338</v>
      </c>
      <c r="C306" s="217" t="s">
        <v>1204</v>
      </c>
      <c r="D306" s="217" t="s">
        <v>890</v>
      </c>
      <c r="E306" s="170"/>
      <c r="F306" s="170"/>
      <c r="G306" s="170"/>
      <c r="H306" s="181"/>
    </row>
    <row r="307" spans="1:8" x14ac:dyDescent="0.25">
      <c r="A307" s="169" t="s">
        <v>900</v>
      </c>
      <c r="B307" s="217">
        <v>342</v>
      </c>
      <c r="C307" s="217" t="s">
        <v>1205</v>
      </c>
      <c r="D307" s="217" t="s">
        <v>890</v>
      </c>
      <c r="E307" s="170"/>
      <c r="F307" s="170"/>
      <c r="G307" s="170"/>
      <c r="H307" s="181"/>
    </row>
    <row r="308" spans="1:8" x14ac:dyDescent="0.25">
      <c r="A308" s="169" t="s">
        <v>952</v>
      </c>
      <c r="B308" s="170">
        <v>346</v>
      </c>
      <c r="C308" s="217" t="s">
        <v>1044</v>
      </c>
      <c r="D308" s="217" t="s">
        <v>1048</v>
      </c>
      <c r="E308" s="170"/>
      <c r="F308" s="170"/>
      <c r="G308" s="170"/>
      <c r="H308" s="181"/>
    </row>
    <row r="309" spans="1:8" x14ac:dyDescent="0.25">
      <c r="A309" s="169" t="s">
        <v>954</v>
      </c>
      <c r="B309" s="217">
        <v>350</v>
      </c>
      <c r="C309" s="217" t="s">
        <v>1063</v>
      </c>
      <c r="D309" s="217" t="s">
        <v>1066</v>
      </c>
      <c r="E309" s="170"/>
      <c r="F309" s="170"/>
      <c r="G309" s="170"/>
      <c r="H309" s="181"/>
    </row>
    <row r="310" spans="1:8" x14ac:dyDescent="0.25">
      <c r="A310" s="169" t="s">
        <v>1049</v>
      </c>
      <c r="B310" s="170">
        <v>354</v>
      </c>
      <c r="C310" s="217" t="s">
        <v>1050</v>
      </c>
      <c r="D310" s="217" t="s">
        <v>932</v>
      </c>
      <c r="E310" s="170"/>
      <c r="F310" s="170"/>
      <c r="G310" s="170"/>
      <c r="H310" s="181"/>
    </row>
    <row r="311" spans="1:8" x14ac:dyDescent="0.25">
      <c r="A311" s="169" t="s">
        <v>1061</v>
      </c>
      <c r="B311" s="217">
        <v>358</v>
      </c>
      <c r="C311" s="217" t="s">
        <v>1064</v>
      </c>
      <c r="D311" s="217" t="s">
        <v>890</v>
      </c>
      <c r="E311" s="170"/>
      <c r="F311" s="170"/>
      <c r="G311" s="170"/>
      <c r="H311" s="181"/>
    </row>
    <row r="312" spans="1:8" x14ac:dyDescent="0.25">
      <c r="A312" s="169" t="s">
        <v>1062</v>
      </c>
      <c r="B312" s="170">
        <v>362</v>
      </c>
      <c r="C312" s="217" t="s">
        <v>1206</v>
      </c>
      <c r="D312" s="217" t="s">
        <v>1054</v>
      </c>
      <c r="E312" s="170"/>
      <c r="F312" s="170"/>
      <c r="G312" s="170"/>
      <c r="H312" s="181"/>
    </row>
    <row r="313" spans="1:8" x14ac:dyDescent="0.25">
      <c r="A313" s="169" t="s">
        <v>902</v>
      </c>
      <c r="B313" s="170" t="s">
        <v>902</v>
      </c>
      <c r="C313" s="170"/>
      <c r="D313" s="170"/>
      <c r="E313" s="170"/>
      <c r="F313" s="170"/>
      <c r="G313" s="170"/>
      <c r="H313" s="181"/>
    </row>
    <row r="314" spans="1:8" x14ac:dyDescent="0.25">
      <c r="A314" s="169" t="s">
        <v>903</v>
      </c>
      <c r="B314" s="170" t="s">
        <v>956</v>
      </c>
      <c r="C314" s="170"/>
      <c r="D314" s="170"/>
      <c r="E314" s="170"/>
      <c r="F314" s="170"/>
      <c r="G314" s="170"/>
      <c r="H314" s="181"/>
    </row>
    <row r="315" spans="1:8" x14ac:dyDescent="0.25">
      <c r="A315" s="216" t="s">
        <v>1089</v>
      </c>
      <c r="B315" s="170"/>
      <c r="C315" s="170"/>
      <c r="D315" s="170"/>
      <c r="E315" s="170"/>
      <c r="F315" s="170"/>
      <c r="G315" s="170"/>
      <c r="H315" s="181"/>
    </row>
    <row r="316" spans="1:8" x14ac:dyDescent="0.25">
      <c r="A316" s="169"/>
      <c r="B316" s="170"/>
      <c r="C316" s="170"/>
      <c r="D316" s="170"/>
      <c r="E316" s="170"/>
      <c r="F316" s="170"/>
      <c r="G316" s="170"/>
      <c r="H316" s="181"/>
    </row>
    <row r="317" spans="1:8" x14ac:dyDescent="0.25">
      <c r="A317" s="169" t="s">
        <v>902</v>
      </c>
      <c r="B317" s="170" t="s">
        <v>905</v>
      </c>
      <c r="C317" s="170"/>
      <c r="D317" s="170"/>
      <c r="E317" s="170"/>
      <c r="F317" s="170"/>
      <c r="G317" s="170"/>
      <c r="H317" s="181"/>
    </row>
    <row r="318" spans="1:8" x14ac:dyDescent="0.25">
      <c r="A318" s="169" t="str">
        <f>"=Local"</f>
        <v>=Local</v>
      </c>
      <c r="B318" s="170" t="s">
        <v>906</v>
      </c>
      <c r="C318" s="170"/>
      <c r="D318" s="170"/>
      <c r="E318" s="170"/>
      <c r="F318" s="170"/>
      <c r="G318" s="170"/>
      <c r="H318" s="181"/>
    </row>
    <row r="319" spans="1:8" x14ac:dyDescent="0.25">
      <c r="A319" s="169" t="s">
        <v>957</v>
      </c>
      <c r="B319" s="170"/>
      <c r="C319" s="170"/>
      <c r="D319" s="170"/>
      <c r="E319" s="170"/>
      <c r="F319" s="170"/>
      <c r="G319" s="170"/>
      <c r="H319" s="181"/>
    </row>
    <row r="320" spans="1:8" x14ac:dyDescent="0.25">
      <c r="A320" s="169"/>
      <c r="B320" s="170"/>
      <c r="C320" s="170"/>
      <c r="D320" s="170"/>
      <c r="E320" s="170"/>
      <c r="F320" s="170"/>
      <c r="G320" s="170"/>
      <c r="H320" s="181"/>
    </row>
    <row r="321" spans="1:8" x14ac:dyDescent="0.25">
      <c r="A321" s="169" t="s">
        <v>902</v>
      </c>
      <c r="B321" s="170" t="s">
        <v>155</v>
      </c>
      <c r="C321" s="170"/>
      <c r="D321" s="170"/>
      <c r="E321" s="170"/>
      <c r="F321" s="170"/>
      <c r="G321" s="170"/>
      <c r="H321" s="181"/>
    </row>
    <row r="322" spans="1:8" x14ac:dyDescent="0.25">
      <c r="A322" s="169" t="str">
        <f>"=Local"</f>
        <v>=Local</v>
      </c>
      <c r="B322" s="169" t="s">
        <v>909</v>
      </c>
      <c r="C322" s="170"/>
      <c r="D322" s="170"/>
      <c r="E322" s="170"/>
      <c r="F322" s="170"/>
      <c r="G322" s="170"/>
      <c r="H322" s="181"/>
    </row>
    <row r="323" spans="1:8" x14ac:dyDescent="0.25">
      <c r="A323" s="169" t="s">
        <v>1200</v>
      </c>
      <c r="B323" s="170"/>
      <c r="C323" s="170"/>
      <c r="D323" s="170"/>
      <c r="E323" s="170"/>
      <c r="F323" s="170"/>
      <c r="G323" s="170"/>
      <c r="H323" s="181"/>
    </row>
    <row r="324" spans="1:8" x14ac:dyDescent="0.25">
      <c r="A324" s="169"/>
      <c r="B324" s="170"/>
      <c r="C324" s="170"/>
      <c r="D324" s="170"/>
      <c r="E324" s="170"/>
      <c r="F324" s="170"/>
      <c r="G324" s="170"/>
      <c r="H324" s="181"/>
    </row>
    <row r="325" spans="1:8" x14ac:dyDescent="0.25">
      <c r="A325" s="169" t="s">
        <v>902</v>
      </c>
      <c r="B325" s="170" t="s">
        <v>958</v>
      </c>
      <c r="C325" s="170"/>
      <c r="D325" s="170"/>
      <c r="E325" s="170"/>
      <c r="F325" s="170"/>
      <c r="G325" s="170"/>
      <c r="H325" s="181"/>
    </row>
    <row r="326" spans="1:8" x14ac:dyDescent="0.25">
      <c r="A326" s="169" t="str">
        <f>"=Local"</f>
        <v>=Local</v>
      </c>
      <c r="B326" s="169" t="s">
        <v>909</v>
      </c>
      <c r="C326" s="170"/>
      <c r="D326" s="170"/>
      <c r="E326" s="170"/>
      <c r="F326" s="170"/>
      <c r="G326" s="170"/>
      <c r="H326" s="181"/>
    </row>
    <row r="327" spans="1:8" x14ac:dyDescent="0.25">
      <c r="A327" s="169" t="s">
        <v>1201</v>
      </c>
      <c r="B327" s="170"/>
      <c r="C327" s="170"/>
      <c r="D327" s="170"/>
      <c r="E327" s="170"/>
      <c r="F327" s="170"/>
      <c r="G327" s="170"/>
      <c r="H327" s="181"/>
    </row>
    <row r="328" spans="1:8" x14ac:dyDescent="0.25">
      <c r="A328" s="169"/>
      <c r="B328" s="170"/>
      <c r="C328" s="170"/>
      <c r="D328" s="170"/>
      <c r="E328" s="170"/>
      <c r="F328" s="170"/>
      <c r="G328" s="170"/>
      <c r="H328" s="181"/>
    </row>
    <row r="329" spans="1:8" x14ac:dyDescent="0.25">
      <c r="A329" s="169" t="s">
        <v>902</v>
      </c>
      <c r="B329" s="170" t="s">
        <v>905</v>
      </c>
      <c r="C329" s="170"/>
      <c r="D329" s="170"/>
      <c r="E329" s="170"/>
      <c r="F329" s="170"/>
      <c r="G329" s="170"/>
      <c r="H329" s="181"/>
    </row>
    <row r="330" spans="1:8" x14ac:dyDescent="0.25">
      <c r="A330" s="169" t="str">
        <f>"=Import"</f>
        <v>=Import</v>
      </c>
      <c r="B330" s="170" t="s">
        <v>909</v>
      </c>
      <c r="C330" s="217"/>
      <c r="D330" s="170"/>
      <c r="E330" s="170"/>
      <c r="F330" s="170"/>
      <c r="G330" s="170"/>
      <c r="H330" s="181"/>
    </row>
    <row r="331" spans="1:8" x14ac:dyDescent="0.25">
      <c r="A331" s="169" t="s">
        <v>960</v>
      </c>
      <c r="B331" s="170"/>
      <c r="C331" s="170"/>
      <c r="D331" s="170"/>
      <c r="E331" s="170"/>
      <c r="F331" s="170"/>
      <c r="G331" s="170"/>
      <c r="H331" s="181"/>
    </row>
    <row r="332" spans="1:8" x14ac:dyDescent="0.25">
      <c r="A332" s="169"/>
      <c r="B332" s="170"/>
      <c r="C332" s="170"/>
      <c r="D332" s="170"/>
      <c r="E332" s="170"/>
      <c r="F332" s="170"/>
      <c r="G332" s="170"/>
      <c r="H332" s="181"/>
    </row>
    <row r="333" spans="1:8" x14ac:dyDescent="0.25">
      <c r="A333" s="169" t="s">
        <v>902</v>
      </c>
      <c r="B333" s="170" t="s">
        <v>155</v>
      </c>
      <c r="C333" s="170"/>
      <c r="D333" s="170"/>
      <c r="E333" s="170"/>
      <c r="F333" s="170"/>
      <c r="G333" s="170"/>
      <c r="H333" s="181"/>
    </row>
    <row r="334" spans="1:8" x14ac:dyDescent="0.25">
      <c r="A334" s="169" t="str">
        <f>"=Import"</f>
        <v>=Import</v>
      </c>
      <c r="B334" s="170" t="s">
        <v>906</v>
      </c>
      <c r="C334" s="217"/>
      <c r="D334" s="170"/>
      <c r="E334" s="170"/>
      <c r="F334" s="170"/>
      <c r="G334" s="170"/>
      <c r="H334" s="181"/>
    </row>
    <row r="335" spans="1:8" x14ac:dyDescent="0.25">
      <c r="A335" s="169" t="s">
        <v>1202</v>
      </c>
      <c r="B335" s="170"/>
      <c r="C335" s="170"/>
      <c r="D335" s="170"/>
      <c r="E335" s="170"/>
      <c r="F335" s="170"/>
      <c r="G335" s="170"/>
      <c r="H335" s="181"/>
    </row>
    <row r="336" spans="1:8" x14ac:dyDescent="0.25">
      <c r="A336" s="169"/>
      <c r="B336" s="170"/>
      <c r="C336" s="170"/>
      <c r="D336" s="170"/>
      <c r="E336" s="170"/>
      <c r="F336" s="170"/>
      <c r="G336" s="170"/>
      <c r="H336" s="181"/>
    </row>
    <row r="337" spans="1:8" x14ac:dyDescent="0.25">
      <c r="A337" s="169" t="s">
        <v>902</v>
      </c>
      <c r="B337" s="170" t="s">
        <v>155</v>
      </c>
      <c r="C337" s="170" t="s">
        <v>958</v>
      </c>
      <c r="D337" s="170"/>
      <c r="E337" s="170"/>
      <c r="F337" s="170"/>
      <c r="G337" s="170"/>
      <c r="H337" s="181"/>
    </row>
    <row r="338" spans="1:8" x14ac:dyDescent="0.25">
      <c r="A338" s="169" t="str">
        <f>"=Import"</f>
        <v>=Import</v>
      </c>
      <c r="B338" s="169" t="str">
        <f>"=Goods"</f>
        <v>=Goods</v>
      </c>
      <c r="C338" s="170" t="s">
        <v>906</v>
      </c>
      <c r="D338" s="170"/>
      <c r="E338" s="170"/>
      <c r="F338" s="170"/>
      <c r="G338" s="170"/>
      <c r="H338" s="181"/>
    </row>
    <row r="339" spans="1:8" x14ac:dyDescent="0.25">
      <c r="A339" s="169" t="s">
        <v>1185</v>
      </c>
      <c r="B339" s="170"/>
      <c r="C339" s="170"/>
      <c r="D339" s="170"/>
      <c r="E339" s="170"/>
      <c r="F339" s="170"/>
      <c r="G339" s="170"/>
      <c r="H339" s="181"/>
    </row>
    <row r="340" spans="1:8" x14ac:dyDescent="0.25">
      <c r="A340" s="169"/>
      <c r="B340" s="170"/>
      <c r="C340" s="170"/>
      <c r="D340" s="170"/>
      <c r="E340" s="170"/>
      <c r="F340" s="170"/>
      <c r="G340" s="170"/>
      <c r="H340" s="181"/>
    </row>
    <row r="341" spans="1:8" x14ac:dyDescent="0.25">
      <c r="A341" s="169" t="s">
        <v>902</v>
      </c>
      <c r="B341" s="170" t="s">
        <v>155</v>
      </c>
      <c r="C341" s="170" t="s">
        <v>958</v>
      </c>
      <c r="D341" s="170"/>
      <c r="E341" s="170"/>
      <c r="F341" s="170"/>
      <c r="G341" s="170"/>
      <c r="H341" s="181"/>
    </row>
    <row r="342" spans="1:8" x14ac:dyDescent="0.25">
      <c r="A342" s="169" t="str">
        <f>"=Import"</f>
        <v>=Import</v>
      </c>
      <c r="B342" s="169" t="str">
        <f>"=Services"</f>
        <v>=Services</v>
      </c>
      <c r="C342" s="170" t="s">
        <v>909</v>
      </c>
      <c r="D342" s="170"/>
      <c r="E342" s="170"/>
      <c r="F342" s="170"/>
      <c r="G342" s="170"/>
      <c r="H342" s="181"/>
    </row>
    <row r="343" spans="1:8" x14ac:dyDescent="0.25">
      <c r="A343" s="169" t="s">
        <v>1203</v>
      </c>
      <c r="B343" s="170"/>
      <c r="C343" s="170"/>
      <c r="D343" s="170"/>
      <c r="E343" s="170"/>
      <c r="F343" s="170"/>
      <c r="G343" s="170"/>
      <c r="H343" s="181"/>
    </row>
    <row r="344" spans="1:8" x14ac:dyDescent="0.25">
      <c r="A344" s="169"/>
      <c r="B344" s="170"/>
      <c r="C344" s="170"/>
      <c r="D344" s="170"/>
      <c r="E344" s="170"/>
      <c r="F344" s="170"/>
      <c r="G344" s="170"/>
      <c r="H344" s="181"/>
    </row>
    <row r="345" spans="1:8" x14ac:dyDescent="0.25">
      <c r="A345" s="169" t="s">
        <v>470</v>
      </c>
      <c r="B345" s="170"/>
      <c r="C345" s="170"/>
      <c r="D345" s="170"/>
      <c r="E345" s="170"/>
      <c r="F345" s="170"/>
      <c r="G345" s="170"/>
      <c r="H345" s="181"/>
    </row>
    <row r="346" spans="1:8" x14ac:dyDescent="0.25">
      <c r="A346" s="169" t="str">
        <f>"=???????????????????????????????????????????????????*"</f>
        <v>=???????????????????????????????????????????????????*</v>
      </c>
      <c r="B346" s="170"/>
      <c r="C346" s="170"/>
      <c r="D346" s="170"/>
      <c r="E346" s="170"/>
      <c r="F346" s="170"/>
      <c r="G346" s="170"/>
      <c r="H346" s="181"/>
    </row>
    <row r="347" spans="1:8" x14ac:dyDescent="0.25">
      <c r="A347" s="216" t="s">
        <v>1051</v>
      </c>
      <c r="B347" s="170"/>
      <c r="C347" s="170"/>
      <c r="D347" s="170"/>
      <c r="E347" s="170"/>
      <c r="F347" s="170"/>
      <c r="G347" s="170"/>
      <c r="H347" s="181"/>
    </row>
    <row r="348" spans="1:8" x14ac:dyDescent="0.25">
      <c r="A348" s="216"/>
      <c r="B348" s="170"/>
      <c r="C348" s="170"/>
      <c r="D348" s="170"/>
      <c r="E348" s="170"/>
      <c r="F348" s="170"/>
      <c r="G348" s="170"/>
      <c r="H348" s="181"/>
    </row>
    <row r="349" spans="1:8" x14ac:dyDescent="0.25">
      <c r="A349" s="216" t="s">
        <v>947</v>
      </c>
      <c r="B349" s="170"/>
      <c r="C349" s="170"/>
      <c r="D349" s="170"/>
      <c r="E349" s="170"/>
      <c r="F349" s="170"/>
      <c r="G349" s="170"/>
      <c r="H349" s="181"/>
    </row>
    <row r="350" spans="1:8" x14ac:dyDescent="0.25">
      <c r="A350" s="216" t="str">
        <f>"=?????????????????????????????????????????*"</f>
        <v>=?????????????????????????????????????????*</v>
      </c>
      <c r="B350" s="170"/>
      <c r="C350" s="170"/>
      <c r="D350" s="170"/>
      <c r="E350" s="170"/>
      <c r="F350" s="170"/>
      <c r="G350" s="170"/>
      <c r="H350" s="181"/>
    </row>
    <row r="351" spans="1:8" x14ac:dyDescent="0.25">
      <c r="A351" s="216" t="s">
        <v>1221</v>
      </c>
      <c r="B351" s="170"/>
      <c r="C351" s="170"/>
      <c r="D351" s="170"/>
      <c r="E351" s="170"/>
      <c r="F351" s="170"/>
      <c r="G351" s="170"/>
      <c r="H351" s="181"/>
    </row>
    <row r="352" spans="1:8" x14ac:dyDescent="0.25">
      <c r="A352" s="216"/>
      <c r="B352" s="170"/>
      <c r="C352" s="170"/>
      <c r="D352" s="170"/>
      <c r="E352" s="170"/>
      <c r="F352" s="170"/>
      <c r="G352" s="170"/>
      <c r="H352" s="181"/>
    </row>
    <row r="353" spans="1:8" x14ac:dyDescent="0.25">
      <c r="A353" s="216" t="s">
        <v>927</v>
      </c>
      <c r="B353" s="170"/>
      <c r="C353" s="170"/>
      <c r="D353" s="170"/>
      <c r="E353" s="170"/>
      <c r="F353" s="170"/>
      <c r="G353" s="170"/>
      <c r="H353" s="181"/>
    </row>
    <row r="354" spans="1:8" x14ac:dyDescent="0.25">
      <c r="A354" s="216" t="str">
        <f>"=?????????????????????????????????????????????????????????????????????????????????????????????????????????????????????????????????????????????????????????????????????????????????????????????????????????*"</f>
        <v>=?????????????????????????????????????????????????????????????????????????????????????????????????????????????????????????????????????????????????????????????????????????????????????????????????????????*</v>
      </c>
      <c r="B354" s="170"/>
      <c r="C354" s="170"/>
      <c r="D354" s="170"/>
      <c r="E354" s="170"/>
      <c r="F354" s="170"/>
      <c r="G354" s="170"/>
      <c r="H354" s="181"/>
    </row>
    <row r="355" spans="1:8" x14ac:dyDescent="0.25">
      <c r="A355" s="216" t="s">
        <v>1068</v>
      </c>
      <c r="B355" s="170"/>
      <c r="C355" s="170"/>
      <c r="D355" s="170"/>
      <c r="E355" s="170"/>
      <c r="F355" s="170"/>
      <c r="G355" s="170"/>
      <c r="H355" s="181"/>
    </row>
    <row r="356" spans="1:8" x14ac:dyDescent="0.25">
      <c r="A356" s="216"/>
      <c r="B356" s="170"/>
      <c r="C356" s="170"/>
      <c r="D356" s="170"/>
      <c r="E356" s="170"/>
      <c r="F356" s="170"/>
      <c r="G356" s="170"/>
      <c r="H356" s="181"/>
    </row>
    <row r="357" spans="1:8" x14ac:dyDescent="0.25">
      <c r="A357" s="216" t="s">
        <v>958</v>
      </c>
      <c r="B357" s="170"/>
      <c r="C357" s="170"/>
      <c r="D357" s="170"/>
      <c r="E357" s="170"/>
      <c r="F357" s="170"/>
      <c r="G357" s="170"/>
      <c r="H357" s="181"/>
    </row>
    <row r="358" spans="1:8" x14ac:dyDescent="0.25">
      <c r="A358" s="216" t="str">
        <f>"=?????????????????????*"</f>
        <v>=?????????????????????*</v>
      </c>
      <c r="B358" s="170"/>
      <c r="C358" s="170"/>
      <c r="D358" s="170"/>
      <c r="E358" s="170"/>
      <c r="F358" s="170"/>
      <c r="G358" s="170"/>
      <c r="H358" s="181"/>
    </row>
    <row r="359" spans="1:8" x14ac:dyDescent="0.25">
      <c r="A359" s="216" t="s">
        <v>1071</v>
      </c>
      <c r="B359" s="170"/>
      <c r="C359" s="170"/>
      <c r="D359" s="170"/>
      <c r="E359" s="170"/>
      <c r="F359" s="170"/>
      <c r="G359" s="170"/>
      <c r="H359" s="181"/>
    </row>
    <row r="360" spans="1:8" x14ac:dyDescent="0.25">
      <c r="A360" s="169"/>
      <c r="B360" s="170"/>
      <c r="C360" s="170"/>
      <c r="D360" s="170"/>
      <c r="E360" s="170"/>
      <c r="F360" s="170"/>
      <c r="G360" s="170"/>
      <c r="H360" s="181"/>
    </row>
    <row r="361" spans="1:8" x14ac:dyDescent="0.25">
      <c r="A361" s="217" t="s">
        <v>902</v>
      </c>
      <c r="B361" s="217" t="s">
        <v>155</v>
      </c>
      <c r="C361" t="s">
        <v>155</v>
      </c>
    </row>
    <row r="362" spans="1:8" x14ac:dyDescent="0.25">
      <c r="A362" s="169" t="str">
        <f>"=Import"</f>
        <v>=Import</v>
      </c>
      <c r="B362" s="170" t="s">
        <v>1187</v>
      </c>
      <c r="C362" t="s">
        <v>1186</v>
      </c>
    </row>
    <row r="363" spans="1:8" x14ac:dyDescent="0.25">
      <c r="A363" s="216" t="s">
        <v>1188</v>
      </c>
      <c r="B363" s="170"/>
    </row>
    <row r="371" spans="1:11" x14ac:dyDescent="0.25">
      <c r="A371" s="169" t="s">
        <v>902</v>
      </c>
      <c r="B371" s="170" t="s">
        <v>944</v>
      </c>
      <c r="C371" s="170" t="s">
        <v>470</v>
      </c>
      <c r="D371" s="170" t="s">
        <v>946</v>
      </c>
      <c r="E371" s="170" t="s">
        <v>947</v>
      </c>
      <c r="F371" s="217" t="s">
        <v>155</v>
      </c>
      <c r="G371" s="170" t="s">
        <v>927</v>
      </c>
      <c r="H371" s="170" t="s">
        <v>958</v>
      </c>
      <c r="I371" s="181" t="s">
        <v>963</v>
      </c>
      <c r="J371" s="217"/>
    </row>
    <row r="376" spans="1:11" x14ac:dyDescent="0.25">
      <c r="A376" s="166" t="s">
        <v>1076</v>
      </c>
      <c r="B376" s="214"/>
      <c r="C376" s="214"/>
      <c r="D376" s="214"/>
      <c r="E376" s="214"/>
      <c r="F376" s="214"/>
      <c r="G376" s="214"/>
      <c r="H376" s="214"/>
      <c r="I376" s="214"/>
      <c r="J376" s="214"/>
      <c r="K376" s="215"/>
    </row>
    <row r="377" spans="1:11" x14ac:dyDescent="0.25">
      <c r="A377" s="169" t="s">
        <v>878</v>
      </c>
      <c r="B377" s="170" t="s">
        <v>879</v>
      </c>
      <c r="C377" s="170" t="s">
        <v>880</v>
      </c>
      <c r="D377" s="170" t="s">
        <v>881</v>
      </c>
      <c r="E377" s="170"/>
      <c r="F377" s="170"/>
      <c r="G377" s="170"/>
      <c r="H377" s="170"/>
      <c r="I377" s="170"/>
      <c r="J377" s="170"/>
      <c r="K377" s="181"/>
    </row>
    <row r="378" spans="1:11" x14ac:dyDescent="0.25">
      <c r="A378" s="169" t="s">
        <v>882</v>
      </c>
      <c r="B378" s="170">
        <v>389</v>
      </c>
      <c r="C378" s="170" t="s">
        <v>930</v>
      </c>
      <c r="D378" s="170" t="s">
        <v>887</v>
      </c>
      <c r="E378" s="170"/>
      <c r="F378" s="170"/>
      <c r="G378" s="170"/>
      <c r="H378" s="170"/>
      <c r="I378" s="170"/>
      <c r="J378" s="170"/>
      <c r="K378" s="181"/>
    </row>
    <row r="379" spans="1:11" x14ac:dyDescent="0.25">
      <c r="A379" s="169" t="s">
        <v>885</v>
      </c>
      <c r="B379" s="170">
        <v>393</v>
      </c>
      <c r="C379" s="170" t="s">
        <v>931</v>
      </c>
      <c r="D379" s="170" t="s">
        <v>1048</v>
      </c>
      <c r="E379" s="170"/>
      <c r="F379" s="170"/>
      <c r="G379" s="170"/>
      <c r="H379" s="170"/>
      <c r="I379" s="170"/>
      <c r="J379" s="170"/>
      <c r="K379" s="181"/>
    </row>
    <row r="380" spans="1:11" x14ac:dyDescent="0.25">
      <c r="A380" s="169" t="s">
        <v>888</v>
      </c>
      <c r="B380" s="170">
        <v>397</v>
      </c>
      <c r="C380" s="217" t="s">
        <v>1055</v>
      </c>
      <c r="D380" s="217" t="s">
        <v>1053</v>
      </c>
      <c r="E380" s="170"/>
      <c r="F380" s="170"/>
      <c r="G380" s="170"/>
      <c r="H380" s="170"/>
      <c r="I380" s="170"/>
      <c r="J380" s="170"/>
      <c r="K380" s="181"/>
    </row>
    <row r="381" spans="1:11" x14ac:dyDescent="0.25">
      <c r="A381" s="169" t="s">
        <v>891</v>
      </c>
      <c r="B381" s="170">
        <v>401</v>
      </c>
      <c r="C381" s="217" t="s">
        <v>1056</v>
      </c>
      <c r="D381" s="217" t="s">
        <v>1054</v>
      </c>
      <c r="E381" s="170"/>
      <c r="F381" s="170"/>
      <c r="G381" s="170"/>
      <c r="H381" s="170"/>
      <c r="I381" s="170"/>
      <c r="J381" s="170"/>
      <c r="K381" s="181"/>
    </row>
    <row r="382" spans="1:11" x14ac:dyDescent="0.25">
      <c r="A382" s="169"/>
      <c r="B382" s="170"/>
      <c r="C382" s="170"/>
      <c r="D382" s="170"/>
      <c r="E382" s="170"/>
      <c r="F382" s="170"/>
      <c r="G382" s="170"/>
      <c r="H382" s="170"/>
      <c r="I382" s="170"/>
      <c r="J382" s="170"/>
      <c r="K382" s="181"/>
    </row>
    <row r="383" spans="1:11" x14ac:dyDescent="0.25">
      <c r="A383" s="169"/>
      <c r="B383" s="170"/>
      <c r="C383" s="170"/>
      <c r="D383" s="170"/>
      <c r="E383" s="170"/>
      <c r="F383" s="170"/>
      <c r="G383" s="170"/>
      <c r="H383" s="170"/>
      <c r="I383" s="170"/>
      <c r="J383" s="170"/>
      <c r="K383" s="181"/>
    </row>
    <row r="384" spans="1:11" x14ac:dyDescent="0.25">
      <c r="A384" s="169"/>
      <c r="B384" s="170"/>
      <c r="C384" s="170"/>
      <c r="D384" s="170"/>
      <c r="E384" s="170"/>
      <c r="F384" s="170"/>
      <c r="G384" s="170"/>
      <c r="H384" s="170"/>
      <c r="I384" s="170"/>
      <c r="J384" s="170"/>
      <c r="K384" s="181"/>
    </row>
    <row r="385" spans="1:11" x14ac:dyDescent="0.25">
      <c r="A385" s="169"/>
      <c r="B385" s="170"/>
      <c r="C385" s="170"/>
      <c r="D385" s="170"/>
      <c r="E385" s="170"/>
      <c r="F385" s="170"/>
      <c r="G385" s="170"/>
      <c r="H385" s="170"/>
      <c r="I385" s="170"/>
      <c r="J385" s="170"/>
      <c r="K385" s="181"/>
    </row>
    <row r="386" spans="1:11" x14ac:dyDescent="0.25">
      <c r="A386" s="169"/>
      <c r="B386" s="170"/>
      <c r="C386" s="170"/>
      <c r="D386" s="170"/>
      <c r="E386" s="170"/>
      <c r="F386" s="170"/>
      <c r="G386" s="170"/>
      <c r="H386" s="170"/>
      <c r="I386" s="170"/>
      <c r="J386" s="170"/>
      <c r="K386" s="181"/>
    </row>
    <row r="387" spans="1:11" x14ac:dyDescent="0.25">
      <c r="A387" s="169"/>
      <c r="B387" s="170"/>
      <c r="C387" s="170"/>
      <c r="D387" s="170"/>
      <c r="E387" s="170"/>
      <c r="F387" s="170"/>
      <c r="G387" s="170"/>
      <c r="H387" s="170"/>
      <c r="I387" s="170"/>
      <c r="J387" s="170"/>
      <c r="K387" s="181"/>
    </row>
    <row r="388" spans="1:11" x14ac:dyDescent="0.25">
      <c r="A388" s="216" t="s">
        <v>470</v>
      </c>
      <c r="B388" s="170"/>
      <c r="C388" s="170"/>
      <c r="D388" s="170"/>
      <c r="E388" s="170"/>
      <c r="F388" s="170"/>
      <c r="G388" s="170"/>
      <c r="H388" s="170"/>
      <c r="I388" s="170"/>
      <c r="J388" s="170"/>
      <c r="K388" s="181"/>
    </row>
    <row r="389" spans="1:11" x14ac:dyDescent="0.25">
      <c r="A389" s="216" t="str">
        <f>"=???????????????????????????????????????????????????*"</f>
        <v>=???????????????????????????????????????????????????*</v>
      </c>
      <c r="B389" s="170"/>
      <c r="C389" s="170"/>
      <c r="D389" s="170"/>
      <c r="E389" s="170"/>
      <c r="F389" s="170"/>
      <c r="G389" s="170"/>
      <c r="H389" s="170"/>
      <c r="I389" s="170"/>
      <c r="J389" s="170"/>
      <c r="K389" s="181"/>
    </row>
    <row r="390" spans="1:11" x14ac:dyDescent="0.25">
      <c r="A390" s="216" t="s">
        <v>1047</v>
      </c>
      <c r="B390" s="170"/>
      <c r="C390" s="170"/>
      <c r="D390" s="170"/>
      <c r="E390" s="170"/>
      <c r="F390" s="170"/>
      <c r="G390" s="170"/>
      <c r="H390" s="170"/>
      <c r="I390" s="170"/>
      <c r="J390" s="170"/>
      <c r="K390" s="181"/>
    </row>
    <row r="391" spans="1:11" x14ac:dyDescent="0.25">
      <c r="A391" s="216"/>
      <c r="B391" s="170"/>
      <c r="C391" s="170"/>
      <c r="D391" s="170"/>
      <c r="E391" s="170"/>
      <c r="F391" s="170"/>
      <c r="G391" s="170"/>
      <c r="H391" s="170"/>
      <c r="I391" s="170"/>
      <c r="J391" s="170"/>
      <c r="K391" s="181"/>
    </row>
    <row r="392" spans="1:11" x14ac:dyDescent="0.25">
      <c r="A392" s="216" t="s">
        <v>945</v>
      </c>
      <c r="B392" s="170"/>
      <c r="C392" s="170"/>
      <c r="D392" s="170"/>
      <c r="E392" s="170"/>
      <c r="F392" s="170"/>
      <c r="G392" s="170"/>
      <c r="H392" s="170"/>
      <c r="I392" s="170"/>
      <c r="J392" s="170"/>
      <c r="K392" s="181"/>
    </row>
    <row r="393" spans="1:11" x14ac:dyDescent="0.25">
      <c r="A393" s="216" t="str">
        <f>"=?????????????????????*"</f>
        <v>=?????????????????????*</v>
      </c>
      <c r="B393" s="170"/>
      <c r="C393" s="170"/>
      <c r="D393" s="170"/>
      <c r="E393" s="170"/>
      <c r="F393" s="170"/>
      <c r="G393" s="170"/>
      <c r="H393" s="170"/>
      <c r="I393" s="170"/>
      <c r="J393" s="170"/>
      <c r="K393" s="181"/>
    </row>
    <row r="394" spans="1:11" x14ac:dyDescent="0.25">
      <c r="A394" s="216" t="s">
        <v>1052</v>
      </c>
      <c r="B394" s="170"/>
      <c r="C394" s="170"/>
      <c r="D394" s="170"/>
      <c r="E394" s="170"/>
      <c r="F394" s="170"/>
      <c r="G394" s="170"/>
      <c r="H394" s="170"/>
      <c r="I394" s="170"/>
      <c r="J394" s="170"/>
      <c r="K394" s="181"/>
    </row>
    <row r="395" spans="1:11" x14ac:dyDescent="0.25">
      <c r="A395" s="216"/>
      <c r="B395" s="170"/>
      <c r="C395" s="170"/>
      <c r="D395" s="170"/>
      <c r="E395" s="170"/>
      <c r="F395" s="170"/>
      <c r="G395" s="170"/>
      <c r="H395" s="170"/>
      <c r="I395" s="170"/>
      <c r="J395" s="170"/>
      <c r="K395" s="181"/>
    </row>
    <row r="396" spans="1:11" x14ac:dyDescent="0.25">
      <c r="A396" s="216" t="s">
        <v>947</v>
      </c>
      <c r="B396" s="170"/>
      <c r="C396" s="170"/>
      <c r="D396" s="170"/>
      <c r="E396" s="170"/>
      <c r="F396" s="170"/>
      <c r="G396" s="170"/>
      <c r="H396" s="170"/>
      <c r="I396" s="170"/>
      <c r="J396" s="170"/>
      <c r="K396" s="181"/>
    </row>
    <row r="397" spans="1:11" x14ac:dyDescent="0.25">
      <c r="A397" s="216" t="str">
        <f>"=?????????????????????????????????????????*"</f>
        <v>=?????????????????????????????????????????*</v>
      </c>
      <c r="B397" s="170"/>
      <c r="C397" s="170"/>
      <c r="D397" s="170"/>
      <c r="E397" s="170"/>
      <c r="F397" s="170"/>
      <c r="G397" s="170"/>
      <c r="H397" s="170"/>
      <c r="I397" s="170"/>
      <c r="J397" s="170"/>
      <c r="K397" s="181"/>
    </row>
    <row r="398" spans="1:11" x14ac:dyDescent="0.25">
      <c r="A398" s="216" t="s">
        <v>1220</v>
      </c>
      <c r="B398" s="170"/>
      <c r="C398" s="170"/>
      <c r="D398" s="170"/>
      <c r="E398" s="170"/>
      <c r="F398" s="170"/>
      <c r="G398" s="170"/>
      <c r="H398" s="170"/>
      <c r="I398" s="170"/>
      <c r="J398" s="170"/>
      <c r="K398" s="181"/>
    </row>
    <row r="399" spans="1:11" x14ac:dyDescent="0.25">
      <c r="A399" s="216"/>
      <c r="B399" s="170"/>
      <c r="C399" s="170"/>
      <c r="D399" s="170"/>
      <c r="E399" s="170"/>
      <c r="F399" s="170"/>
      <c r="G399" s="170"/>
      <c r="H399" s="170"/>
      <c r="I399" s="170"/>
      <c r="J399" s="170"/>
      <c r="K399" s="181"/>
    </row>
    <row r="400" spans="1:11" x14ac:dyDescent="0.25">
      <c r="A400" s="216" t="s">
        <v>927</v>
      </c>
      <c r="B400" s="170"/>
      <c r="C400" s="170"/>
      <c r="D400" s="170"/>
      <c r="E400" s="170"/>
      <c r="F400" s="170"/>
      <c r="G400" s="170"/>
      <c r="H400" s="170"/>
      <c r="I400" s="170"/>
      <c r="J400" s="170"/>
      <c r="K400" s="181"/>
    </row>
    <row r="401" spans="1:11" x14ac:dyDescent="0.25">
      <c r="A401" s="216" t="str">
        <f>"=?????????????????????????????????????????????????????????????????????????????????????????????????????????????????????????????????????????????????????????????????????????????????????????????????????????*"</f>
        <v>=?????????????????????????????????????????????????????????????????????????????????????????????????????????????????????????????????????????????????????????????????????????????????????????????????????????*</v>
      </c>
      <c r="B401" s="170"/>
      <c r="C401" s="170"/>
      <c r="D401" s="170"/>
      <c r="E401" s="170"/>
      <c r="F401" s="170"/>
      <c r="G401" s="170"/>
      <c r="H401" s="170"/>
      <c r="I401" s="170"/>
      <c r="J401" s="170"/>
      <c r="K401" s="181"/>
    </row>
    <row r="402" spans="1:11" x14ac:dyDescent="0.25">
      <c r="A402" s="216" t="s">
        <v>1060</v>
      </c>
      <c r="B402" s="170"/>
      <c r="C402" s="170"/>
      <c r="D402" s="170"/>
      <c r="E402" s="170"/>
      <c r="F402" s="170"/>
      <c r="G402" s="170"/>
      <c r="H402" s="170"/>
      <c r="I402" s="170"/>
      <c r="J402" s="170"/>
      <c r="K402" s="181"/>
    </row>
    <row r="403" spans="1:11" x14ac:dyDescent="0.25">
      <c r="A403" s="169"/>
      <c r="B403" s="170"/>
      <c r="C403" s="170"/>
      <c r="D403" s="170"/>
      <c r="E403" s="170"/>
      <c r="F403" s="170"/>
      <c r="G403" s="170"/>
      <c r="H403" s="170"/>
      <c r="I403" s="170"/>
      <c r="J403" s="170"/>
      <c r="K403" s="181"/>
    </row>
    <row r="404" spans="1:11" x14ac:dyDescent="0.25">
      <c r="A404" s="169" t="s">
        <v>944</v>
      </c>
      <c r="B404" s="170" t="s">
        <v>470</v>
      </c>
      <c r="C404" s="170" t="s">
        <v>945</v>
      </c>
      <c r="D404" s="217" t="s">
        <v>946</v>
      </c>
      <c r="E404" s="217" t="s">
        <v>947</v>
      </c>
      <c r="F404" s="217" t="s">
        <v>927</v>
      </c>
      <c r="G404" s="217" t="s">
        <v>1077</v>
      </c>
      <c r="H404" s="170"/>
      <c r="I404" s="170"/>
      <c r="J404" s="170"/>
      <c r="K404" s="181"/>
    </row>
    <row r="405" spans="1:11" x14ac:dyDescent="0.25">
      <c r="A405" s="169"/>
      <c r="B405" s="170"/>
      <c r="C405" s="170"/>
      <c r="D405" s="170"/>
      <c r="E405" s="170"/>
      <c r="F405" s="170"/>
      <c r="G405" s="170"/>
      <c r="H405" s="170"/>
      <c r="I405" s="170"/>
      <c r="J405" s="170"/>
      <c r="K405" s="181"/>
    </row>
    <row r="406" spans="1:11" x14ac:dyDescent="0.25">
      <c r="A406" s="169"/>
      <c r="B406" s="170"/>
      <c r="C406" s="170"/>
      <c r="D406" s="170"/>
      <c r="E406" s="170"/>
      <c r="F406" s="170"/>
      <c r="G406" s="170"/>
      <c r="H406" s="170"/>
      <c r="I406" s="170"/>
      <c r="J406" s="170"/>
      <c r="K406" s="181"/>
    </row>
    <row r="407" spans="1:11" x14ac:dyDescent="0.25">
      <c r="A407" s="169"/>
      <c r="B407" s="170"/>
      <c r="C407" s="170"/>
      <c r="D407" s="170"/>
      <c r="E407" s="170"/>
      <c r="F407" s="170"/>
      <c r="G407" s="170"/>
      <c r="H407" s="170"/>
      <c r="I407" s="170"/>
      <c r="J407" s="170"/>
      <c r="K407" s="181"/>
    </row>
    <row r="408" spans="1:11" x14ac:dyDescent="0.25">
      <c r="A408" s="169"/>
      <c r="B408" s="170"/>
      <c r="C408" s="170"/>
      <c r="D408" s="170"/>
      <c r="E408" s="170"/>
      <c r="F408" s="170"/>
      <c r="G408" s="170"/>
      <c r="H408" s="170"/>
      <c r="I408" s="170"/>
      <c r="J408" s="170"/>
      <c r="K408" s="181"/>
    </row>
    <row r="409" spans="1:11" x14ac:dyDescent="0.25">
      <c r="A409" s="169"/>
      <c r="B409" s="170"/>
      <c r="C409" s="170"/>
      <c r="D409" s="170"/>
      <c r="E409" s="170"/>
      <c r="F409" s="170"/>
      <c r="G409" s="170"/>
      <c r="H409" s="170"/>
      <c r="I409" s="170"/>
      <c r="J409" s="170"/>
      <c r="K409" s="181"/>
    </row>
    <row r="410" spans="1:11" x14ac:dyDescent="0.25">
      <c r="A410" s="169"/>
      <c r="B410" s="170"/>
      <c r="C410" s="170"/>
      <c r="D410" s="170"/>
      <c r="E410" s="170"/>
      <c r="F410" s="170"/>
      <c r="G410" s="170"/>
      <c r="H410" s="170"/>
      <c r="I410" s="170"/>
      <c r="J410" s="170"/>
      <c r="K410" s="181"/>
    </row>
    <row r="411" spans="1:11" x14ac:dyDescent="0.25">
      <c r="A411" s="169"/>
      <c r="B411" s="170"/>
      <c r="C411" s="170"/>
      <c r="D411" s="170"/>
      <c r="E411" s="170"/>
      <c r="F411" s="170"/>
      <c r="G411" s="170"/>
      <c r="H411" s="170"/>
      <c r="I411" s="170"/>
      <c r="J411" s="170"/>
      <c r="K411" s="181"/>
    </row>
    <row r="412" spans="1:11" x14ac:dyDescent="0.25">
      <c r="A412" s="169"/>
      <c r="B412" s="170"/>
      <c r="C412" s="170"/>
      <c r="D412" s="170"/>
      <c r="E412" s="170"/>
      <c r="F412" s="170"/>
      <c r="G412" s="170"/>
      <c r="H412" s="170"/>
      <c r="I412" s="170"/>
      <c r="J412" s="170"/>
      <c r="K412" s="181"/>
    </row>
    <row r="413" spans="1:11" x14ac:dyDescent="0.25">
      <c r="A413" s="169"/>
      <c r="B413" s="170"/>
      <c r="C413" s="170"/>
      <c r="D413" s="170"/>
      <c r="E413" s="170"/>
      <c r="F413" s="170"/>
      <c r="G413" s="170"/>
      <c r="H413" s="170"/>
      <c r="I413" s="170"/>
      <c r="J413" s="170"/>
      <c r="K413" s="181"/>
    </row>
    <row r="414" spans="1:11" x14ac:dyDescent="0.25">
      <c r="A414" s="169"/>
      <c r="B414" s="170"/>
      <c r="C414" s="170"/>
      <c r="D414" s="170"/>
      <c r="E414" s="170"/>
      <c r="F414" s="170"/>
      <c r="G414" s="170"/>
      <c r="H414" s="170"/>
      <c r="I414" s="170"/>
      <c r="J414" s="170"/>
      <c r="K414" s="181"/>
    </row>
    <row r="415" spans="1:11" x14ac:dyDescent="0.25">
      <c r="A415" s="169"/>
      <c r="B415" s="170"/>
      <c r="C415" s="170"/>
      <c r="D415" s="170"/>
      <c r="E415" s="170"/>
      <c r="F415" s="170"/>
      <c r="G415" s="170"/>
      <c r="H415" s="170"/>
      <c r="I415" s="170"/>
      <c r="J415" s="170"/>
      <c r="K415" s="181"/>
    </row>
    <row r="416" spans="1:11" x14ac:dyDescent="0.25">
      <c r="A416" s="169"/>
      <c r="B416" s="170"/>
      <c r="C416" s="170"/>
      <c r="D416" s="170"/>
      <c r="E416" s="170"/>
      <c r="F416" s="170"/>
      <c r="G416" s="170"/>
      <c r="H416" s="170"/>
      <c r="I416" s="170"/>
      <c r="J416" s="170"/>
      <c r="K416" s="181"/>
    </row>
    <row r="417" spans="1:12" x14ac:dyDescent="0.25">
      <c r="A417" s="169"/>
      <c r="B417" s="170"/>
      <c r="C417" s="170"/>
      <c r="D417" s="170"/>
      <c r="E417" s="170"/>
      <c r="F417" s="170"/>
      <c r="G417" s="170"/>
      <c r="H417" s="170"/>
      <c r="I417" s="170"/>
      <c r="J417" s="170"/>
      <c r="K417" s="181"/>
    </row>
    <row r="418" spans="1:12" x14ac:dyDescent="0.25">
      <c r="A418" s="169"/>
      <c r="B418" s="170"/>
      <c r="C418" s="170"/>
      <c r="D418" s="170"/>
      <c r="E418" s="170"/>
      <c r="F418" s="170"/>
      <c r="G418" s="170"/>
      <c r="H418" s="170"/>
      <c r="I418" s="170"/>
      <c r="J418" s="170"/>
      <c r="K418" s="181"/>
    </row>
    <row r="419" spans="1:12" x14ac:dyDescent="0.25">
      <c r="A419" s="169"/>
      <c r="B419" s="170"/>
      <c r="C419" s="170"/>
      <c r="D419" s="170"/>
      <c r="E419" s="170"/>
      <c r="F419" s="170"/>
      <c r="G419" s="170"/>
      <c r="H419" s="170"/>
      <c r="I419" s="170"/>
      <c r="J419" s="170"/>
      <c r="K419" s="181"/>
    </row>
    <row r="420" spans="1:12" x14ac:dyDescent="0.25">
      <c r="A420" s="169"/>
      <c r="B420" s="170"/>
      <c r="C420" s="170"/>
      <c r="D420" s="170"/>
      <c r="E420" s="170"/>
      <c r="F420" s="170"/>
      <c r="G420" s="170"/>
      <c r="H420" s="170"/>
      <c r="I420" s="170"/>
      <c r="J420" s="170"/>
      <c r="K420" s="181"/>
    </row>
    <row r="421" spans="1:12" x14ac:dyDescent="0.25">
      <c r="A421" s="169"/>
      <c r="B421" s="170"/>
      <c r="C421" s="170"/>
      <c r="D421" s="170"/>
      <c r="E421" s="170"/>
      <c r="F421" s="170"/>
      <c r="G421" s="170"/>
      <c r="H421" s="170"/>
      <c r="I421" s="170"/>
      <c r="J421" s="170"/>
      <c r="K421" s="181"/>
    </row>
    <row r="422" spans="1:12" x14ac:dyDescent="0.25">
      <c r="A422" s="169"/>
      <c r="B422" s="170"/>
      <c r="C422" s="170"/>
      <c r="D422" s="170"/>
      <c r="E422" s="170"/>
      <c r="F422" s="170"/>
      <c r="G422" s="170"/>
      <c r="H422" s="170"/>
      <c r="I422" s="170"/>
      <c r="J422" s="170"/>
      <c r="K422" s="181"/>
    </row>
    <row r="423" spans="1:12" x14ac:dyDescent="0.25">
      <c r="A423" s="182"/>
      <c r="B423" s="173"/>
      <c r="C423" s="173"/>
      <c r="D423" s="173"/>
      <c r="E423" s="173"/>
      <c r="F423" s="173"/>
      <c r="G423" s="173"/>
      <c r="H423" s="173"/>
      <c r="I423" s="173"/>
      <c r="J423" s="173"/>
      <c r="K423" s="183"/>
    </row>
    <row r="424" spans="1:12" x14ac:dyDescent="0.25">
      <c r="A424" s="169"/>
      <c r="B424" s="170"/>
      <c r="C424" s="170"/>
      <c r="D424" s="170"/>
      <c r="E424" s="170"/>
      <c r="F424" s="170"/>
      <c r="G424" s="170"/>
      <c r="H424" s="170"/>
      <c r="I424" s="170"/>
      <c r="J424" s="170"/>
      <c r="K424" s="170"/>
      <c r="L424" s="170"/>
    </row>
    <row r="425" spans="1:12" x14ac:dyDescent="0.25">
      <c r="A425" s="169"/>
      <c r="B425" s="170"/>
      <c r="C425" s="170"/>
      <c r="D425" s="170"/>
      <c r="E425" s="170"/>
      <c r="F425" s="170"/>
      <c r="G425" s="170"/>
      <c r="H425" s="170"/>
      <c r="I425" s="170"/>
      <c r="J425" s="170"/>
      <c r="K425" s="170"/>
      <c r="L425" s="170"/>
    </row>
    <row r="426" spans="1:12" x14ac:dyDescent="0.25">
      <c r="A426" s="169"/>
      <c r="B426" s="170"/>
      <c r="C426" s="170"/>
      <c r="D426" s="170"/>
      <c r="E426" s="170"/>
      <c r="F426" s="170"/>
      <c r="G426" s="170"/>
      <c r="H426" s="170"/>
      <c r="I426" s="170"/>
      <c r="J426" s="170"/>
      <c r="K426" s="170"/>
      <c r="L426" s="170"/>
    </row>
    <row r="427" spans="1:12" x14ac:dyDescent="0.25">
      <c r="A427" s="169"/>
      <c r="B427" s="170"/>
      <c r="C427" s="170"/>
      <c r="D427" s="170"/>
      <c r="E427" s="170"/>
      <c r="F427" s="170"/>
      <c r="G427" s="170"/>
      <c r="H427" s="170"/>
      <c r="I427" s="170"/>
      <c r="J427" s="170"/>
      <c r="K427" s="170"/>
      <c r="L427" s="170"/>
    </row>
    <row r="428" spans="1:12" x14ac:dyDescent="0.25">
      <c r="A428" s="169"/>
      <c r="B428" s="170"/>
      <c r="C428" s="170"/>
      <c r="D428" s="170"/>
      <c r="E428" s="170"/>
      <c r="F428" s="170"/>
      <c r="G428" s="170"/>
      <c r="H428" s="170"/>
      <c r="I428" s="170"/>
      <c r="J428" s="170"/>
      <c r="K428" s="170"/>
      <c r="L428" s="170"/>
    </row>
    <row r="429" spans="1:12" x14ac:dyDescent="0.25">
      <c r="A429" s="169"/>
      <c r="B429" s="170"/>
      <c r="C429" s="170"/>
      <c r="D429" s="170"/>
      <c r="E429" s="170"/>
      <c r="F429" s="170"/>
      <c r="G429" s="170"/>
      <c r="H429" s="170"/>
      <c r="I429" s="170"/>
      <c r="J429" s="170"/>
      <c r="K429" s="170"/>
      <c r="L429" s="170"/>
    </row>
    <row r="430" spans="1:12" x14ac:dyDescent="0.25">
      <c r="A430" s="169"/>
      <c r="B430" s="170"/>
      <c r="C430" s="170"/>
      <c r="D430" s="170"/>
      <c r="E430" s="170"/>
      <c r="F430" s="170"/>
      <c r="G430" s="170"/>
      <c r="H430" s="170"/>
      <c r="I430" s="170"/>
      <c r="J430" s="170"/>
      <c r="K430" s="170"/>
      <c r="L430" s="170"/>
    </row>
    <row r="431" spans="1:12" x14ac:dyDescent="0.25">
      <c r="A431" s="169"/>
      <c r="B431" s="170"/>
      <c r="C431" s="170"/>
      <c r="D431" s="170"/>
      <c r="E431" s="170"/>
      <c r="F431" s="170"/>
      <c r="G431" s="170"/>
      <c r="H431" s="170"/>
      <c r="I431" s="170"/>
      <c r="J431" s="170"/>
      <c r="K431" s="170"/>
      <c r="L431" s="170"/>
    </row>
    <row r="432" spans="1:12" x14ac:dyDescent="0.25">
      <c r="A432" s="166" t="s">
        <v>1078</v>
      </c>
      <c r="B432" s="214"/>
      <c r="C432" s="214"/>
      <c r="D432" s="214"/>
      <c r="E432" s="214"/>
      <c r="F432" s="214"/>
      <c r="G432" s="214"/>
      <c r="H432" s="214"/>
      <c r="I432" s="214"/>
      <c r="J432" s="214"/>
      <c r="K432" s="215"/>
    </row>
    <row r="433" spans="1:11" x14ac:dyDescent="0.25">
      <c r="A433" s="169" t="s">
        <v>878</v>
      </c>
      <c r="B433" s="170" t="s">
        <v>879</v>
      </c>
      <c r="C433" s="170" t="s">
        <v>880</v>
      </c>
      <c r="D433" s="170" t="s">
        <v>881</v>
      </c>
      <c r="E433" s="170"/>
      <c r="F433" s="170"/>
      <c r="G433" s="170"/>
      <c r="H433" s="170"/>
      <c r="I433" s="170"/>
      <c r="J433" s="170"/>
      <c r="K433" s="181"/>
    </row>
    <row r="434" spans="1:11" x14ac:dyDescent="0.25">
      <c r="A434" s="169" t="s">
        <v>882</v>
      </c>
      <c r="B434" s="170">
        <v>443</v>
      </c>
      <c r="C434" s="170" t="s">
        <v>930</v>
      </c>
      <c r="D434" s="170" t="s">
        <v>884</v>
      </c>
      <c r="E434" s="170"/>
      <c r="F434" s="170"/>
      <c r="G434" s="170"/>
      <c r="H434" s="170"/>
      <c r="I434" s="170"/>
      <c r="J434" s="170"/>
      <c r="K434" s="181"/>
    </row>
    <row r="435" spans="1:11" x14ac:dyDescent="0.25">
      <c r="A435" s="169" t="s">
        <v>885</v>
      </c>
      <c r="B435" s="170">
        <v>447</v>
      </c>
      <c r="C435" s="170" t="s">
        <v>931</v>
      </c>
      <c r="D435" s="170" t="s">
        <v>887</v>
      </c>
      <c r="E435" s="170"/>
      <c r="F435" s="170"/>
      <c r="G435" s="170"/>
      <c r="H435" s="170"/>
      <c r="I435" s="170"/>
      <c r="J435" s="170"/>
      <c r="K435" s="181"/>
    </row>
    <row r="436" spans="1:11" x14ac:dyDescent="0.25">
      <c r="A436" s="169" t="s">
        <v>888</v>
      </c>
      <c r="B436" s="170">
        <v>451</v>
      </c>
      <c r="C436" s="217" t="s">
        <v>1055</v>
      </c>
      <c r="D436" s="217" t="s">
        <v>1053</v>
      </c>
      <c r="E436" s="170"/>
      <c r="F436" s="170"/>
      <c r="G436" s="170"/>
      <c r="H436" s="170"/>
      <c r="I436" s="170"/>
      <c r="J436" s="170"/>
      <c r="K436" s="181"/>
    </row>
    <row r="437" spans="1:11" x14ac:dyDescent="0.25">
      <c r="A437" s="169" t="s">
        <v>891</v>
      </c>
      <c r="B437" s="217">
        <v>455</v>
      </c>
      <c r="C437" s="217" t="s">
        <v>1056</v>
      </c>
      <c r="D437" s="217" t="s">
        <v>1054</v>
      </c>
      <c r="E437" s="170"/>
      <c r="F437" s="170"/>
      <c r="G437" s="170"/>
      <c r="H437" s="170"/>
      <c r="I437" s="170"/>
      <c r="J437" s="170"/>
      <c r="K437" s="181"/>
    </row>
    <row r="438" spans="1:11" x14ac:dyDescent="0.25">
      <c r="A438" s="169" t="s">
        <v>894</v>
      </c>
      <c r="B438" s="217">
        <v>459</v>
      </c>
      <c r="C438" s="217" t="s">
        <v>1057</v>
      </c>
      <c r="D438" s="217" t="s">
        <v>932</v>
      </c>
      <c r="E438" s="170"/>
      <c r="F438" s="170"/>
      <c r="G438" s="170"/>
      <c r="H438" s="170"/>
      <c r="I438" s="170"/>
      <c r="J438" s="170"/>
      <c r="K438" s="181"/>
    </row>
    <row r="439" spans="1:11" x14ac:dyDescent="0.25">
      <c r="A439" s="169"/>
      <c r="B439" s="170"/>
      <c r="C439" s="217"/>
      <c r="D439" s="217"/>
      <c r="E439" s="170"/>
      <c r="F439" s="170"/>
      <c r="G439" s="170"/>
      <c r="H439" s="170"/>
      <c r="I439" s="170"/>
      <c r="J439" s="170"/>
      <c r="K439" s="181"/>
    </row>
    <row r="440" spans="1:11" x14ac:dyDescent="0.25">
      <c r="A440" s="169"/>
      <c r="B440" s="170"/>
      <c r="C440" s="217"/>
      <c r="D440" s="217"/>
      <c r="E440" s="170"/>
      <c r="F440" s="170"/>
      <c r="G440" s="170"/>
      <c r="H440" s="170"/>
      <c r="I440" s="170"/>
      <c r="J440" s="170"/>
      <c r="K440" s="181"/>
    </row>
    <row r="441" spans="1:11" x14ac:dyDescent="0.25">
      <c r="A441" s="169"/>
      <c r="B441" s="170"/>
      <c r="C441" s="217"/>
      <c r="D441" s="217"/>
      <c r="E441" s="170"/>
      <c r="F441" s="170"/>
      <c r="G441" s="170"/>
      <c r="H441" s="170"/>
      <c r="I441" s="170"/>
      <c r="J441" s="170"/>
      <c r="K441" s="181"/>
    </row>
    <row r="442" spans="1:11" x14ac:dyDescent="0.25">
      <c r="A442" s="216" t="s">
        <v>470</v>
      </c>
      <c r="B442" s="170"/>
      <c r="C442" s="170"/>
      <c r="D442" s="170"/>
      <c r="E442" s="170"/>
      <c r="F442" s="170"/>
      <c r="G442" s="170"/>
      <c r="H442" s="170"/>
      <c r="I442" s="170"/>
      <c r="J442" s="170"/>
      <c r="K442" s="181"/>
    </row>
    <row r="443" spans="1:11" x14ac:dyDescent="0.25">
      <c r="A443" s="216" t="str">
        <f>"=???????????????????????????????????????????????????*"</f>
        <v>=???????????????????????????????????????????????????*</v>
      </c>
      <c r="K443" s="181"/>
    </row>
    <row r="444" spans="1:11" x14ac:dyDescent="0.25">
      <c r="A444" s="216" t="s">
        <v>1047</v>
      </c>
      <c r="B444" s="170"/>
      <c r="C444" s="170"/>
      <c r="D444" s="170"/>
      <c r="E444" s="170"/>
      <c r="F444" s="170"/>
      <c r="G444" s="170"/>
      <c r="H444" s="170"/>
      <c r="I444" s="170"/>
      <c r="J444" s="170"/>
      <c r="K444" s="181"/>
    </row>
    <row r="445" spans="1:11" x14ac:dyDescent="0.25">
      <c r="A445" s="216"/>
      <c r="B445" s="170"/>
      <c r="C445" s="170"/>
      <c r="D445" s="170"/>
      <c r="E445" s="170"/>
      <c r="F445" s="170"/>
      <c r="G445" s="170"/>
      <c r="H445" s="170"/>
      <c r="I445" s="170"/>
      <c r="J445" s="170"/>
      <c r="K445" s="181"/>
    </row>
    <row r="446" spans="1:11" x14ac:dyDescent="0.25">
      <c r="A446" s="216" t="s">
        <v>927</v>
      </c>
      <c r="B446" s="170"/>
      <c r="C446" s="170"/>
      <c r="D446" s="170"/>
      <c r="E446" s="170"/>
      <c r="F446" s="170"/>
      <c r="G446" s="170"/>
      <c r="H446" s="170"/>
      <c r="I446" s="170"/>
      <c r="J446" s="170"/>
      <c r="K446" s="181"/>
    </row>
    <row r="447" spans="1:11" x14ac:dyDescent="0.25">
      <c r="A447" s="216" t="str">
        <f>"=?????????????????????????????????????????????????????????????????????????????????????????????????????????????????????????????????????????????????????????????????????????????????????????????????????????*"</f>
        <v>=?????????????????????????????????????????????????????????????????????????????????????????????????????????????????????????????????????????????????????????????????????????????????????????????????????????*</v>
      </c>
      <c r="B447" s="170"/>
      <c r="C447" s="170"/>
      <c r="D447" s="170"/>
      <c r="E447" s="170"/>
      <c r="F447" s="170"/>
      <c r="G447" s="170"/>
      <c r="H447" s="170"/>
      <c r="I447" s="170"/>
      <c r="J447" s="170"/>
      <c r="K447" s="181"/>
    </row>
    <row r="448" spans="1:11" x14ac:dyDescent="0.25">
      <c r="A448" s="216" t="s">
        <v>1060</v>
      </c>
      <c r="B448" s="170"/>
      <c r="C448" s="170"/>
      <c r="D448" s="170"/>
      <c r="E448" s="170"/>
      <c r="F448" s="170"/>
      <c r="G448" s="170"/>
      <c r="H448" s="170"/>
      <c r="I448" s="170"/>
      <c r="J448" s="170"/>
      <c r="K448" s="181"/>
    </row>
    <row r="449" spans="1:11" x14ac:dyDescent="0.25">
      <c r="A449" s="169"/>
      <c r="B449" s="170"/>
      <c r="C449" s="170"/>
      <c r="D449" s="170"/>
      <c r="E449" s="170"/>
      <c r="F449" s="170"/>
      <c r="G449" s="170"/>
      <c r="H449" s="170"/>
      <c r="I449" s="170"/>
      <c r="J449" s="170"/>
      <c r="K449" s="181"/>
    </row>
    <row r="450" spans="1:11" x14ac:dyDescent="0.25">
      <c r="A450" s="216" t="s">
        <v>947</v>
      </c>
      <c r="B450" s="170"/>
      <c r="C450" s="170"/>
      <c r="D450" s="170"/>
      <c r="E450" s="170"/>
      <c r="F450" s="170"/>
      <c r="G450" s="170"/>
      <c r="H450" s="170"/>
      <c r="I450" s="170"/>
      <c r="J450" s="170"/>
      <c r="K450" s="181"/>
    </row>
    <row r="451" spans="1:11" x14ac:dyDescent="0.25">
      <c r="A451" s="216" t="str">
        <f>"=?????????????????????*"</f>
        <v>=?????????????????????*</v>
      </c>
      <c r="B451" s="170"/>
      <c r="C451" s="170"/>
      <c r="D451" s="170"/>
      <c r="E451" s="170"/>
      <c r="F451" s="170"/>
      <c r="G451" s="170"/>
      <c r="H451" s="170"/>
      <c r="I451" s="170"/>
      <c r="J451" s="170"/>
      <c r="K451" s="181"/>
    </row>
    <row r="452" spans="1:11" x14ac:dyDescent="0.25">
      <c r="A452" s="216" t="s">
        <v>1052</v>
      </c>
      <c r="B452" s="170"/>
      <c r="C452" s="170"/>
      <c r="D452" s="170"/>
      <c r="E452" s="170"/>
      <c r="F452" s="170"/>
      <c r="G452" s="170"/>
      <c r="H452" s="170"/>
      <c r="I452" s="170"/>
      <c r="J452" s="170"/>
      <c r="K452" s="181"/>
    </row>
    <row r="453" spans="1:11" x14ac:dyDescent="0.25">
      <c r="A453" s="216"/>
      <c r="B453" s="170"/>
      <c r="C453" s="170"/>
      <c r="D453" s="217"/>
      <c r="E453" s="217"/>
      <c r="F453" s="217"/>
      <c r="G453" s="217"/>
      <c r="H453" s="170"/>
      <c r="I453" s="170"/>
      <c r="J453" s="170"/>
      <c r="K453" s="181"/>
    </row>
    <row r="454" spans="1:11" x14ac:dyDescent="0.25">
      <c r="A454" s="216" t="s">
        <v>1079</v>
      </c>
      <c r="B454" s="170"/>
      <c r="C454" s="170"/>
      <c r="D454" s="170"/>
      <c r="E454" s="170"/>
      <c r="F454" s="170"/>
      <c r="G454" s="170"/>
      <c r="H454" s="170"/>
      <c r="I454" s="170"/>
      <c r="J454" s="170"/>
      <c r="K454" s="181"/>
    </row>
    <row r="455" spans="1:11" x14ac:dyDescent="0.25">
      <c r="A455" s="216" t="str">
        <f>"=?????????????????????*"</f>
        <v>=?????????????????????*</v>
      </c>
      <c r="B455" s="170"/>
      <c r="C455" s="170"/>
      <c r="D455" s="170"/>
      <c r="E455" s="170"/>
      <c r="F455" s="170"/>
      <c r="G455" s="170"/>
      <c r="H455" s="170"/>
      <c r="I455" s="170"/>
      <c r="J455" s="170"/>
      <c r="K455" s="181"/>
    </row>
    <row r="456" spans="1:11" x14ac:dyDescent="0.25">
      <c r="A456" s="216" t="s">
        <v>1082</v>
      </c>
      <c r="B456" s="170"/>
      <c r="C456" s="170"/>
      <c r="D456" s="170"/>
      <c r="E456" s="170"/>
      <c r="F456" s="170"/>
      <c r="G456" s="170"/>
      <c r="H456" s="170"/>
      <c r="I456" s="170"/>
      <c r="J456" s="170"/>
      <c r="K456" s="181"/>
    </row>
    <row r="457" spans="1:11" x14ac:dyDescent="0.25">
      <c r="A457" s="216"/>
      <c r="B457" s="170"/>
      <c r="C457" s="170"/>
      <c r="D457" s="170"/>
      <c r="E457" s="170"/>
      <c r="F457" s="170"/>
      <c r="G457" s="170"/>
      <c r="H457" s="170"/>
      <c r="I457" s="170"/>
      <c r="J457" s="170"/>
      <c r="K457" s="181"/>
    </row>
    <row r="458" spans="1:11" x14ac:dyDescent="0.25">
      <c r="A458" s="216" t="s">
        <v>928</v>
      </c>
      <c r="B458" s="170"/>
      <c r="C458" s="170"/>
      <c r="D458" s="170"/>
      <c r="E458" s="170"/>
      <c r="F458" s="170"/>
      <c r="G458" s="170"/>
      <c r="H458" s="170"/>
      <c r="I458" s="170"/>
      <c r="J458" s="170"/>
      <c r="K458" s="181"/>
    </row>
    <row r="459" spans="1:11" x14ac:dyDescent="0.25">
      <c r="A459" s="216" t="str">
        <f>"&lt;0"</f>
        <v>&lt;0</v>
      </c>
      <c r="B459" s="170"/>
      <c r="C459" s="170"/>
      <c r="D459" s="170"/>
      <c r="E459" s="170"/>
      <c r="F459" s="170"/>
      <c r="G459" s="170"/>
      <c r="H459" s="170"/>
      <c r="I459" s="170"/>
      <c r="J459" s="170"/>
      <c r="K459" s="181"/>
    </row>
    <row r="460" spans="1:11" x14ac:dyDescent="0.25">
      <c r="A460" s="216" t="s">
        <v>1090</v>
      </c>
      <c r="B460" s="170"/>
      <c r="C460" s="170"/>
      <c r="D460" s="170"/>
      <c r="E460" s="170"/>
      <c r="F460" s="170"/>
      <c r="G460" s="170"/>
      <c r="H460" s="170"/>
      <c r="I460" s="170"/>
      <c r="J460" s="170"/>
      <c r="K460" s="181"/>
    </row>
    <row r="461" spans="1:11" x14ac:dyDescent="0.25">
      <c r="A461" s="216"/>
      <c r="B461" s="170"/>
      <c r="C461" s="170"/>
      <c r="D461" s="170"/>
      <c r="E461" s="170"/>
      <c r="F461" s="170"/>
      <c r="G461" s="170"/>
      <c r="H461" s="170"/>
      <c r="I461" s="170"/>
      <c r="J461" s="170"/>
      <c r="K461" s="181"/>
    </row>
    <row r="462" spans="1:11" x14ac:dyDescent="0.25">
      <c r="A462" s="169" t="s">
        <v>470</v>
      </c>
      <c r="B462" s="170" t="s">
        <v>927</v>
      </c>
      <c r="C462" s="170" t="s">
        <v>1080</v>
      </c>
      <c r="D462" s="217" t="s">
        <v>946</v>
      </c>
      <c r="E462" s="217" t="s">
        <v>947</v>
      </c>
      <c r="F462" s="217" t="s">
        <v>1079</v>
      </c>
      <c r="G462" s="217" t="s">
        <v>928</v>
      </c>
      <c r="H462" s="170"/>
      <c r="I462" s="170"/>
      <c r="J462" s="170"/>
      <c r="K462" s="181"/>
    </row>
    <row r="463" spans="1:11" x14ac:dyDescent="0.25">
      <c r="A463" s="169"/>
      <c r="B463" s="170"/>
      <c r="C463" s="170"/>
      <c r="D463" s="170"/>
      <c r="E463" s="170"/>
      <c r="F463" s="170"/>
      <c r="G463" s="170"/>
      <c r="H463" s="170"/>
      <c r="I463" s="170"/>
      <c r="J463" s="170"/>
      <c r="K463" s="181"/>
    </row>
    <row r="464" spans="1:11" x14ac:dyDescent="0.25">
      <c r="A464" s="169"/>
      <c r="B464" s="170"/>
      <c r="C464" s="170"/>
      <c r="D464" s="170"/>
      <c r="E464" s="170"/>
      <c r="F464" s="170"/>
      <c r="G464" s="170"/>
      <c r="H464" s="170"/>
      <c r="I464" s="170"/>
      <c r="J464" s="170"/>
      <c r="K464" s="181"/>
    </row>
    <row r="465" spans="1:11" x14ac:dyDescent="0.25">
      <c r="A465" s="169"/>
      <c r="B465" s="170"/>
      <c r="C465" s="170"/>
      <c r="D465" s="170"/>
      <c r="E465" s="170"/>
      <c r="F465" s="170"/>
      <c r="G465" s="170"/>
      <c r="H465" s="170"/>
      <c r="I465" s="170"/>
      <c r="J465" s="170"/>
      <c r="K465" s="181"/>
    </row>
    <row r="466" spans="1:11" x14ac:dyDescent="0.25">
      <c r="A466" s="169"/>
      <c r="B466" s="170"/>
      <c r="C466" s="170"/>
      <c r="D466" s="170"/>
      <c r="E466" s="170"/>
      <c r="F466" s="170"/>
      <c r="G466" s="170"/>
      <c r="H466" s="170"/>
      <c r="I466" s="170"/>
      <c r="J466" s="170"/>
      <c r="K466" s="181"/>
    </row>
    <row r="467" spans="1:11" x14ac:dyDescent="0.25">
      <c r="A467" s="169"/>
      <c r="B467" s="170"/>
      <c r="C467" s="170"/>
      <c r="D467" s="170"/>
      <c r="E467" s="170"/>
      <c r="F467" s="170"/>
      <c r="G467" s="170"/>
      <c r="H467" s="170"/>
      <c r="I467" s="170"/>
      <c r="J467" s="170"/>
      <c r="K467" s="181"/>
    </row>
    <row r="468" spans="1:11" x14ac:dyDescent="0.25">
      <c r="A468" s="169"/>
      <c r="B468" s="170"/>
      <c r="C468" s="170"/>
      <c r="D468" s="170"/>
      <c r="E468" s="170"/>
      <c r="F468" s="170"/>
      <c r="G468" s="170"/>
      <c r="H468" s="170"/>
      <c r="I468" s="170"/>
      <c r="J468" s="170"/>
      <c r="K468" s="181"/>
    </row>
    <row r="469" spans="1:11" x14ac:dyDescent="0.25">
      <c r="A469" s="169"/>
      <c r="B469" s="170"/>
      <c r="C469" s="170"/>
      <c r="D469" s="170"/>
      <c r="E469" s="170"/>
      <c r="F469" s="170"/>
      <c r="G469" s="170"/>
      <c r="H469" s="170"/>
      <c r="I469" s="170"/>
      <c r="J469" s="170"/>
      <c r="K469" s="181"/>
    </row>
    <row r="470" spans="1:11" x14ac:dyDescent="0.25">
      <c r="A470" s="169"/>
      <c r="B470" s="170"/>
      <c r="C470" s="170"/>
      <c r="D470" s="170"/>
      <c r="E470" s="170"/>
      <c r="F470" s="170"/>
      <c r="G470" s="170"/>
      <c r="H470" s="170"/>
      <c r="I470" s="170"/>
      <c r="J470" s="170"/>
      <c r="K470" s="181"/>
    </row>
    <row r="471" spans="1:11" x14ac:dyDescent="0.25">
      <c r="A471" s="169"/>
      <c r="B471" s="170"/>
      <c r="C471" s="170"/>
      <c r="D471" s="170"/>
      <c r="E471" s="170"/>
      <c r="F471" s="170"/>
      <c r="G471" s="170"/>
      <c r="H471" s="170"/>
      <c r="I471" s="170"/>
      <c r="J471" s="170"/>
      <c r="K471" s="181"/>
    </row>
    <row r="472" spans="1:11" x14ac:dyDescent="0.25">
      <c r="A472" s="169"/>
      <c r="B472" s="170"/>
      <c r="C472" s="170"/>
      <c r="D472" s="170"/>
      <c r="E472" s="170"/>
      <c r="F472" s="170"/>
      <c r="G472" s="170"/>
      <c r="H472" s="170"/>
      <c r="I472" s="170"/>
      <c r="J472" s="170"/>
      <c r="K472" s="181"/>
    </row>
    <row r="473" spans="1:11" x14ac:dyDescent="0.25">
      <c r="A473" s="169"/>
      <c r="B473" s="170"/>
      <c r="C473" s="170"/>
      <c r="D473" s="170"/>
      <c r="E473" s="170"/>
      <c r="F473" s="170"/>
      <c r="G473" s="170"/>
      <c r="H473" s="170"/>
      <c r="I473" s="170"/>
      <c r="J473" s="170"/>
      <c r="K473" s="181"/>
    </row>
    <row r="474" spans="1:11" x14ac:dyDescent="0.25">
      <c r="A474" s="169"/>
      <c r="B474" s="170"/>
      <c r="C474" s="170"/>
      <c r="D474" s="170"/>
      <c r="E474" s="170"/>
      <c r="F474" s="170"/>
      <c r="G474" s="170"/>
      <c r="H474" s="170"/>
      <c r="I474" s="170"/>
      <c r="J474" s="170"/>
      <c r="K474" s="181"/>
    </row>
    <row r="475" spans="1:11" x14ac:dyDescent="0.25">
      <c r="A475" s="169"/>
      <c r="B475" s="170"/>
      <c r="C475" s="170"/>
      <c r="D475" s="170"/>
      <c r="E475" s="170"/>
      <c r="F475" s="170"/>
      <c r="G475" s="170"/>
      <c r="H475" s="170"/>
      <c r="I475" s="170"/>
      <c r="J475" s="170"/>
      <c r="K475" s="181"/>
    </row>
    <row r="476" spans="1:11" x14ac:dyDescent="0.25">
      <c r="A476" s="169"/>
      <c r="B476" s="170"/>
      <c r="C476" s="170"/>
      <c r="D476" s="170"/>
      <c r="E476" s="170"/>
      <c r="F476" s="170"/>
      <c r="G476" s="170"/>
      <c r="H476" s="170"/>
      <c r="I476" s="170"/>
      <c r="J476" s="170"/>
      <c r="K476" s="181"/>
    </row>
    <row r="477" spans="1:11" x14ac:dyDescent="0.25">
      <c r="A477" s="169"/>
      <c r="B477" s="170"/>
      <c r="C477" s="170"/>
      <c r="D477" s="170"/>
      <c r="E477" s="170"/>
      <c r="F477" s="170"/>
      <c r="G477" s="170"/>
      <c r="H477" s="170"/>
      <c r="I477" s="170"/>
      <c r="J477" s="170"/>
      <c r="K477" s="181"/>
    </row>
    <row r="478" spans="1:11" x14ac:dyDescent="0.25">
      <c r="A478" s="169"/>
      <c r="B478" s="170"/>
      <c r="C478" s="170"/>
      <c r="D478" s="170"/>
      <c r="E478" s="170"/>
      <c r="F478" s="170"/>
      <c r="G478" s="170"/>
      <c r="H478" s="170"/>
      <c r="I478" s="170"/>
      <c r="J478" s="170"/>
      <c r="K478" s="181"/>
    </row>
    <row r="479" spans="1:11" x14ac:dyDescent="0.25">
      <c r="A479" s="169"/>
      <c r="B479" s="170"/>
      <c r="C479" s="170"/>
      <c r="D479" s="170"/>
      <c r="E479" s="170"/>
      <c r="F479" s="170"/>
      <c r="G479" s="170"/>
      <c r="H479" s="170"/>
      <c r="I479" s="170"/>
      <c r="J479" s="170"/>
      <c r="K479" s="181"/>
    </row>
    <row r="480" spans="1:11" x14ac:dyDescent="0.25">
      <c r="A480" s="169"/>
      <c r="B480" s="170"/>
      <c r="C480" s="170"/>
      <c r="D480" s="170"/>
      <c r="E480" s="170"/>
      <c r="F480" s="170"/>
      <c r="G480" s="170"/>
      <c r="H480" s="170"/>
      <c r="I480" s="170"/>
      <c r="J480" s="170"/>
      <c r="K480" s="181"/>
    </row>
    <row r="481" spans="1:11" x14ac:dyDescent="0.25">
      <c r="A481" s="169"/>
      <c r="B481" s="170"/>
      <c r="C481" s="170"/>
      <c r="D481" s="170"/>
      <c r="E481" s="170"/>
      <c r="F481" s="170"/>
      <c r="G481" s="170"/>
      <c r="H481" s="170"/>
      <c r="I481" s="170"/>
      <c r="J481" s="170"/>
      <c r="K481" s="181"/>
    </row>
    <row r="482" spans="1:11" x14ac:dyDescent="0.25">
      <c r="A482" s="169"/>
      <c r="B482" s="170"/>
      <c r="C482" s="170"/>
      <c r="D482" s="170"/>
      <c r="E482" s="170"/>
      <c r="F482" s="170"/>
      <c r="G482" s="170"/>
      <c r="H482" s="170"/>
      <c r="I482" s="170"/>
      <c r="J482" s="170"/>
      <c r="K482" s="181"/>
    </row>
    <row r="483" spans="1:11" x14ac:dyDescent="0.25">
      <c r="A483" s="169"/>
      <c r="B483" s="170"/>
      <c r="C483" s="170"/>
      <c r="D483" s="170"/>
      <c r="E483" s="170"/>
      <c r="F483" s="170"/>
      <c r="G483" s="170"/>
      <c r="H483" s="170"/>
      <c r="I483" s="170"/>
      <c r="J483" s="170"/>
      <c r="K483" s="181"/>
    </row>
    <row r="484" spans="1:11" x14ac:dyDescent="0.25">
      <c r="A484" s="169"/>
      <c r="B484" s="170"/>
      <c r="C484" s="170"/>
      <c r="D484" s="170"/>
      <c r="E484" s="170"/>
      <c r="F484" s="170"/>
      <c r="G484" s="170"/>
      <c r="H484" s="170"/>
      <c r="I484" s="170"/>
      <c r="J484" s="170"/>
      <c r="K484" s="181"/>
    </row>
    <row r="485" spans="1:11" x14ac:dyDescent="0.25">
      <c r="A485" s="169"/>
      <c r="B485" s="170"/>
      <c r="C485" s="170"/>
      <c r="D485" s="170"/>
      <c r="E485" s="170"/>
      <c r="F485" s="170"/>
      <c r="G485" s="170"/>
      <c r="H485" s="170"/>
      <c r="I485" s="170"/>
      <c r="J485" s="170"/>
      <c r="K485" s="181"/>
    </row>
    <row r="486" spans="1:11" x14ac:dyDescent="0.25">
      <c r="A486" s="169"/>
      <c r="B486" s="170"/>
      <c r="C486" s="170"/>
      <c r="D486" s="170"/>
      <c r="E486" s="170"/>
      <c r="F486" s="170"/>
      <c r="G486" s="170"/>
      <c r="H486" s="170"/>
      <c r="I486" s="170"/>
      <c r="J486" s="170"/>
      <c r="K486" s="181"/>
    </row>
    <row r="487" spans="1:11" x14ac:dyDescent="0.25">
      <c r="A487" s="169"/>
      <c r="B487" s="170"/>
      <c r="C487" s="170"/>
      <c r="D487" s="170"/>
      <c r="E487" s="170"/>
      <c r="F487" s="170"/>
      <c r="G487" s="170"/>
      <c r="H487" s="170"/>
      <c r="I487" s="170"/>
      <c r="J487" s="170"/>
      <c r="K487" s="181"/>
    </row>
    <row r="488" spans="1:11" x14ac:dyDescent="0.25">
      <c r="A488" s="169"/>
      <c r="B488" s="170"/>
      <c r="C488" s="170"/>
      <c r="D488" s="170"/>
      <c r="E488" s="170"/>
      <c r="F488" s="170"/>
      <c r="G488" s="170"/>
      <c r="H488" s="170"/>
      <c r="I488" s="170"/>
      <c r="J488" s="170"/>
      <c r="K488" s="181"/>
    </row>
    <row r="489" spans="1:11" x14ac:dyDescent="0.25">
      <c r="A489" s="169"/>
      <c r="B489" s="170"/>
      <c r="C489" s="170"/>
      <c r="D489" s="170"/>
      <c r="E489" s="170"/>
      <c r="F489" s="170"/>
      <c r="G489" s="170"/>
      <c r="H489" s="170"/>
      <c r="I489" s="170"/>
      <c r="J489" s="170"/>
      <c r="K489" s="181"/>
    </row>
    <row r="490" spans="1:11" x14ac:dyDescent="0.25">
      <c r="A490" s="169"/>
      <c r="B490" s="170"/>
      <c r="C490" s="170"/>
      <c r="D490" s="170"/>
      <c r="E490" s="170"/>
      <c r="F490" s="170"/>
      <c r="G490" s="170"/>
      <c r="H490" s="170"/>
      <c r="I490" s="170"/>
      <c r="J490" s="170"/>
      <c r="K490" s="181"/>
    </row>
    <row r="491" spans="1:11" x14ac:dyDescent="0.25">
      <c r="A491" s="169"/>
      <c r="B491" s="170"/>
      <c r="C491" s="170"/>
      <c r="D491" s="170"/>
      <c r="E491" s="170"/>
      <c r="F491" s="170"/>
      <c r="G491" s="170"/>
      <c r="H491" s="170"/>
      <c r="I491" s="170"/>
      <c r="J491" s="170"/>
      <c r="K491" s="181"/>
    </row>
    <row r="492" spans="1:11" x14ac:dyDescent="0.25">
      <c r="A492" s="169"/>
      <c r="B492" s="170"/>
      <c r="C492" s="170"/>
      <c r="D492" s="170"/>
      <c r="E492" s="170"/>
      <c r="F492" s="170"/>
      <c r="G492" s="170"/>
      <c r="H492" s="170"/>
      <c r="I492" s="170"/>
      <c r="J492" s="170"/>
      <c r="K492" s="181"/>
    </row>
    <row r="493" spans="1:11" x14ac:dyDescent="0.25">
      <c r="A493" s="169"/>
      <c r="B493" s="170"/>
      <c r="C493" s="170"/>
      <c r="D493" s="170"/>
      <c r="E493" s="170"/>
      <c r="F493" s="170"/>
      <c r="G493" s="170"/>
      <c r="H493" s="170"/>
      <c r="I493" s="170"/>
      <c r="J493" s="170"/>
      <c r="K493" s="181"/>
    </row>
    <row r="494" spans="1:11" x14ac:dyDescent="0.25">
      <c r="A494" s="169"/>
      <c r="B494" s="170"/>
      <c r="C494" s="170"/>
      <c r="D494" s="170"/>
      <c r="E494" s="170"/>
      <c r="F494" s="170"/>
      <c r="G494" s="170"/>
      <c r="H494" s="170"/>
      <c r="I494" s="170"/>
      <c r="J494" s="170"/>
      <c r="K494" s="181"/>
    </row>
    <row r="495" spans="1:11" x14ac:dyDescent="0.25">
      <c r="A495" s="169"/>
      <c r="B495" s="170"/>
      <c r="C495" s="170"/>
      <c r="D495" s="170"/>
      <c r="E495" s="170"/>
      <c r="F495" s="170"/>
      <c r="G495" s="170"/>
      <c r="H495" s="170"/>
      <c r="I495" s="170"/>
      <c r="J495" s="170"/>
      <c r="K495" s="181"/>
    </row>
    <row r="496" spans="1:11" x14ac:dyDescent="0.25">
      <c r="A496" s="169"/>
      <c r="B496" s="170"/>
      <c r="C496" s="170"/>
      <c r="D496" s="170"/>
      <c r="E496" s="170"/>
      <c r="F496" s="170"/>
      <c r="G496" s="170"/>
      <c r="H496" s="170"/>
      <c r="I496" s="170"/>
      <c r="J496" s="170"/>
      <c r="K496" s="181"/>
    </row>
    <row r="497" spans="1:11" x14ac:dyDescent="0.25">
      <c r="A497" s="169"/>
      <c r="B497" s="170"/>
      <c r="C497" s="170"/>
      <c r="D497" s="170"/>
      <c r="E497" s="170"/>
      <c r="F497" s="170"/>
      <c r="G497" s="170"/>
      <c r="H497" s="170"/>
      <c r="I497" s="170"/>
      <c r="J497" s="170"/>
      <c r="K497" s="181"/>
    </row>
    <row r="498" spans="1:11" x14ac:dyDescent="0.25">
      <c r="A498" s="169"/>
      <c r="B498" s="170"/>
      <c r="C498" s="170"/>
      <c r="D498" s="170"/>
      <c r="E498" s="170"/>
      <c r="F498" s="170"/>
      <c r="G498" s="170"/>
      <c r="H498" s="170"/>
      <c r="I498" s="170"/>
      <c r="J498" s="170"/>
      <c r="K498" s="181"/>
    </row>
    <row r="499" spans="1:11" x14ac:dyDescent="0.25">
      <c r="A499" s="169"/>
      <c r="B499" s="170"/>
      <c r="C499" s="170"/>
      <c r="D499" s="170"/>
      <c r="E499" s="170"/>
      <c r="F499" s="170"/>
      <c r="G499" s="170"/>
      <c r="H499" s="170"/>
      <c r="I499" s="170"/>
      <c r="J499" s="170"/>
      <c r="K499" s="181"/>
    </row>
    <row r="500" spans="1:11" x14ac:dyDescent="0.25">
      <c r="A500" s="169"/>
      <c r="B500" s="170"/>
      <c r="C500" s="170"/>
      <c r="D500" s="170"/>
      <c r="E500" s="170"/>
      <c r="F500" s="170"/>
      <c r="G500" s="170"/>
      <c r="H500" s="170"/>
      <c r="I500" s="170"/>
      <c r="J500" s="170"/>
      <c r="K500" s="181"/>
    </row>
    <row r="501" spans="1:11" x14ac:dyDescent="0.25">
      <c r="A501" s="169"/>
      <c r="B501" s="170"/>
      <c r="C501" s="170"/>
      <c r="D501" s="170"/>
      <c r="E501" s="170"/>
      <c r="F501" s="170"/>
      <c r="G501" s="170"/>
      <c r="H501" s="170"/>
      <c r="I501" s="170"/>
      <c r="J501" s="170"/>
      <c r="K501" s="181"/>
    </row>
    <row r="502" spans="1:11" x14ac:dyDescent="0.25">
      <c r="A502" s="169"/>
      <c r="B502" s="170"/>
      <c r="C502" s="170"/>
      <c r="D502" s="170"/>
      <c r="E502" s="170"/>
      <c r="F502" s="170"/>
      <c r="G502" s="170"/>
      <c r="H502" s="170"/>
      <c r="I502" s="170"/>
      <c r="J502" s="170"/>
      <c r="K502" s="181"/>
    </row>
    <row r="503" spans="1:11" x14ac:dyDescent="0.25">
      <c r="A503" s="169"/>
      <c r="B503" s="170"/>
      <c r="C503" s="170"/>
      <c r="D503" s="170"/>
      <c r="E503" s="170"/>
      <c r="F503" s="170"/>
      <c r="G503" s="170"/>
      <c r="H503" s="170"/>
      <c r="I503" s="170"/>
      <c r="J503" s="170"/>
      <c r="K503" s="181"/>
    </row>
    <row r="504" spans="1:11" x14ac:dyDescent="0.25">
      <c r="A504" s="169"/>
      <c r="B504" s="170"/>
      <c r="C504" s="170"/>
      <c r="D504" s="170"/>
      <c r="E504" s="170"/>
      <c r="F504" s="170"/>
      <c r="G504" s="170"/>
      <c r="H504" s="170"/>
      <c r="I504" s="170"/>
      <c r="J504" s="170"/>
      <c r="K504" s="181"/>
    </row>
    <row r="505" spans="1:11" x14ac:dyDescent="0.25">
      <c r="A505" s="169"/>
      <c r="B505" s="170"/>
      <c r="C505" s="170"/>
      <c r="D505" s="170"/>
      <c r="E505" s="170"/>
      <c r="F505" s="170"/>
      <c r="G505" s="170"/>
      <c r="H505" s="170"/>
      <c r="I505" s="170"/>
      <c r="J505" s="170"/>
      <c r="K505" s="181"/>
    </row>
    <row r="506" spans="1:11" x14ac:dyDescent="0.25">
      <c r="A506" s="169"/>
      <c r="B506" s="170"/>
      <c r="C506" s="170"/>
      <c r="D506" s="170"/>
      <c r="E506" s="170"/>
      <c r="F506" s="170"/>
      <c r="G506" s="170"/>
      <c r="H506" s="170"/>
      <c r="I506" s="170"/>
      <c r="J506" s="170"/>
      <c r="K506" s="181"/>
    </row>
    <row r="507" spans="1:11" x14ac:dyDescent="0.25">
      <c r="A507" s="169"/>
      <c r="B507" s="170"/>
      <c r="C507" s="170"/>
      <c r="D507" s="170"/>
      <c r="E507" s="170"/>
      <c r="F507" s="170"/>
      <c r="G507" s="170"/>
      <c r="H507" s="170"/>
      <c r="I507" s="170"/>
      <c r="J507" s="170"/>
      <c r="K507" s="181"/>
    </row>
    <row r="508" spans="1:11" x14ac:dyDescent="0.25">
      <c r="A508" s="169"/>
      <c r="B508" s="170"/>
      <c r="C508" s="170"/>
      <c r="D508" s="170"/>
      <c r="E508" s="170"/>
      <c r="F508" s="170"/>
      <c r="G508" s="170"/>
      <c r="H508" s="170"/>
      <c r="I508" s="170"/>
      <c r="J508" s="170"/>
      <c r="K508" s="181"/>
    </row>
    <row r="509" spans="1:11" x14ac:dyDescent="0.25">
      <c r="A509" s="169"/>
      <c r="B509" s="170"/>
      <c r="C509" s="170"/>
      <c r="D509" s="170"/>
      <c r="E509" s="170"/>
      <c r="F509" s="170"/>
      <c r="G509" s="170"/>
      <c r="H509" s="170"/>
      <c r="I509" s="170"/>
      <c r="J509" s="170"/>
      <c r="K509" s="181"/>
    </row>
    <row r="510" spans="1:11" x14ac:dyDescent="0.25">
      <c r="A510" s="169"/>
      <c r="B510" s="170"/>
      <c r="C510" s="170"/>
      <c r="D510" s="170"/>
      <c r="E510" s="170"/>
      <c r="F510" s="170"/>
      <c r="G510" s="170"/>
      <c r="H510" s="170"/>
      <c r="I510" s="170"/>
      <c r="J510" s="170"/>
      <c r="K510" s="181"/>
    </row>
    <row r="511" spans="1:11" x14ac:dyDescent="0.25">
      <c r="A511" s="169"/>
      <c r="B511" s="170"/>
      <c r="C511" s="170"/>
      <c r="D511" s="170"/>
      <c r="E511" s="170"/>
      <c r="F511" s="170"/>
      <c r="G511" s="170"/>
      <c r="H511" s="170"/>
      <c r="I511" s="170"/>
      <c r="J511" s="170"/>
      <c r="K511" s="181"/>
    </row>
    <row r="512" spans="1:11" x14ac:dyDescent="0.25">
      <c r="A512" s="169"/>
      <c r="B512" s="170"/>
      <c r="C512" s="170"/>
      <c r="D512" s="170"/>
      <c r="E512" s="170"/>
      <c r="F512" s="170"/>
      <c r="G512" s="170"/>
      <c r="H512" s="170"/>
      <c r="I512" s="170"/>
      <c r="J512" s="170"/>
      <c r="K512" s="181"/>
    </row>
    <row r="513" spans="1:11" x14ac:dyDescent="0.25">
      <c r="A513" s="169"/>
      <c r="B513" s="170"/>
      <c r="C513" s="170"/>
      <c r="D513" s="170"/>
      <c r="E513" s="170"/>
      <c r="F513" s="170"/>
      <c r="G513" s="170"/>
      <c r="H513" s="170"/>
      <c r="I513" s="170"/>
      <c r="J513" s="170"/>
      <c r="K513" s="181"/>
    </row>
    <row r="514" spans="1:11" x14ac:dyDescent="0.25">
      <c r="A514" s="169"/>
      <c r="B514" s="170"/>
      <c r="C514" s="170"/>
      <c r="D514" s="170"/>
      <c r="E514" s="170"/>
      <c r="F514" s="170"/>
      <c r="G514" s="170"/>
      <c r="H514" s="170"/>
      <c r="I514" s="170"/>
      <c r="J514" s="170"/>
      <c r="K514" s="181"/>
    </row>
    <row r="515" spans="1:11" x14ac:dyDescent="0.25">
      <c r="A515" s="169"/>
      <c r="B515" s="170"/>
      <c r="C515" s="170"/>
      <c r="D515" s="170"/>
      <c r="E515" s="170"/>
      <c r="F515" s="170"/>
      <c r="G515" s="170"/>
      <c r="H515" s="170"/>
      <c r="I515" s="170"/>
      <c r="J515" s="170"/>
      <c r="K515" s="181"/>
    </row>
    <row r="516" spans="1:11" x14ac:dyDescent="0.25">
      <c r="A516" s="169"/>
      <c r="B516" s="170"/>
      <c r="C516" s="170"/>
      <c r="D516" s="170"/>
      <c r="E516" s="170"/>
      <c r="F516" s="170"/>
      <c r="G516" s="170"/>
      <c r="H516" s="170"/>
      <c r="I516" s="170"/>
      <c r="J516" s="170"/>
      <c r="K516" s="181"/>
    </row>
    <row r="517" spans="1:11" x14ac:dyDescent="0.25">
      <c r="A517" s="169"/>
      <c r="B517" s="170"/>
      <c r="C517" s="170"/>
      <c r="D517" s="170"/>
      <c r="E517" s="170"/>
      <c r="F517" s="170"/>
      <c r="G517" s="170"/>
      <c r="H517" s="170"/>
      <c r="I517" s="170"/>
      <c r="J517" s="170"/>
      <c r="K517" s="181"/>
    </row>
    <row r="518" spans="1:11" x14ac:dyDescent="0.25">
      <c r="A518" s="169"/>
      <c r="B518" s="170"/>
      <c r="C518" s="170"/>
      <c r="D518" s="170"/>
      <c r="E518" s="170"/>
      <c r="F518" s="170"/>
      <c r="G518" s="170"/>
      <c r="H518" s="170"/>
      <c r="I518" s="170"/>
      <c r="J518" s="170"/>
      <c r="K518" s="181"/>
    </row>
    <row r="519" spans="1:11" x14ac:dyDescent="0.25">
      <c r="A519" s="182"/>
      <c r="B519" s="173"/>
      <c r="C519" s="173"/>
      <c r="D519" s="173"/>
      <c r="E519" s="173"/>
      <c r="F519" s="173"/>
      <c r="G519" s="173"/>
      <c r="H519" s="173"/>
      <c r="I519" s="173"/>
      <c r="J519" s="173"/>
      <c r="K519" s="183"/>
    </row>
    <row r="521" spans="1:11" x14ac:dyDescent="0.25">
      <c r="A521" s="166" t="s">
        <v>1081</v>
      </c>
      <c r="B521" s="214"/>
      <c r="C521" s="214"/>
      <c r="D521" s="214"/>
      <c r="E521" s="214"/>
      <c r="F521" s="214"/>
      <c r="G521" s="214"/>
      <c r="H521" s="214"/>
      <c r="I521" s="214"/>
      <c r="J521" s="214"/>
      <c r="K521" s="215"/>
    </row>
    <row r="522" spans="1:11" x14ac:dyDescent="0.25">
      <c r="A522" s="169" t="s">
        <v>878</v>
      </c>
      <c r="B522" s="170" t="s">
        <v>879</v>
      </c>
      <c r="C522" s="170" t="s">
        <v>880</v>
      </c>
      <c r="D522" s="170" t="s">
        <v>881</v>
      </c>
      <c r="E522" s="170"/>
      <c r="F522" s="170"/>
      <c r="G522" s="170"/>
      <c r="H522" s="170"/>
      <c r="I522" s="170"/>
      <c r="J522" s="170"/>
      <c r="K522" s="181"/>
    </row>
    <row r="523" spans="1:11" x14ac:dyDescent="0.25">
      <c r="A523" s="169" t="s">
        <v>882</v>
      </c>
      <c r="B523" s="170">
        <v>530</v>
      </c>
      <c r="C523" s="170" t="s">
        <v>930</v>
      </c>
      <c r="D523" s="170" t="s">
        <v>884</v>
      </c>
      <c r="E523" s="170"/>
      <c r="F523" s="170"/>
      <c r="G523" s="170"/>
      <c r="H523" s="170"/>
      <c r="I523" s="170"/>
      <c r="J523" s="170"/>
      <c r="K523" s="181"/>
    </row>
    <row r="524" spans="1:11" x14ac:dyDescent="0.25">
      <c r="A524" s="169"/>
      <c r="B524" s="170"/>
      <c r="C524" s="170"/>
      <c r="D524" s="170"/>
      <c r="E524" s="170"/>
      <c r="F524" s="170"/>
      <c r="G524" s="170"/>
      <c r="H524" s="170"/>
      <c r="I524" s="170"/>
      <c r="J524" s="170"/>
      <c r="K524" s="181"/>
    </row>
    <row r="525" spans="1:11" x14ac:dyDescent="0.25">
      <c r="A525" s="169"/>
      <c r="B525" s="170"/>
      <c r="C525" s="170"/>
      <c r="D525" s="170"/>
      <c r="E525" s="170"/>
      <c r="F525" s="170"/>
      <c r="G525" s="170"/>
      <c r="H525" s="170"/>
      <c r="I525" s="170"/>
      <c r="J525" s="170"/>
      <c r="K525" s="181"/>
    </row>
    <row r="526" spans="1:11" x14ac:dyDescent="0.25">
      <c r="A526" s="169"/>
      <c r="B526" s="170"/>
      <c r="C526" s="170"/>
      <c r="D526" s="170"/>
      <c r="E526" s="170"/>
      <c r="F526" s="170"/>
      <c r="G526" s="170"/>
      <c r="H526" s="170"/>
      <c r="I526" s="170"/>
      <c r="J526" s="170"/>
      <c r="K526" s="181"/>
    </row>
    <row r="527" spans="1:11" x14ac:dyDescent="0.25">
      <c r="A527" s="169"/>
      <c r="B527" s="170"/>
      <c r="C527" s="170"/>
      <c r="D527" s="170"/>
      <c r="E527" s="170"/>
      <c r="F527" s="170"/>
      <c r="G527" s="170"/>
      <c r="H527" s="170"/>
      <c r="I527" s="170"/>
      <c r="J527" s="170"/>
      <c r="K527" s="181"/>
    </row>
    <row r="528" spans="1:11" x14ac:dyDescent="0.25">
      <c r="A528" s="169"/>
      <c r="B528" s="170"/>
      <c r="C528" s="170"/>
      <c r="D528" s="170"/>
      <c r="E528" s="170"/>
      <c r="F528" s="170"/>
      <c r="G528" s="170"/>
      <c r="H528" s="170"/>
      <c r="I528" s="170"/>
      <c r="J528" s="170"/>
      <c r="K528" s="181"/>
    </row>
    <row r="529" spans="1:11" x14ac:dyDescent="0.25">
      <c r="A529" s="216" t="s">
        <v>1079</v>
      </c>
      <c r="B529" s="170"/>
      <c r="C529" s="170"/>
      <c r="D529" s="170"/>
      <c r="E529" s="170"/>
      <c r="F529" s="170"/>
      <c r="G529" s="170"/>
      <c r="H529" s="170"/>
      <c r="I529" s="170"/>
      <c r="J529" s="170"/>
      <c r="K529" s="181"/>
    </row>
    <row r="530" spans="1:11" x14ac:dyDescent="0.25">
      <c r="A530" s="216" t="str">
        <f>"=?????????????????????*"</f>
        <v>=?????????????????????*</v>
      </c>
      <c r="B530" s="170"/>
      <c r="C530" s="170"/>
      <c r="D530" s="170"/>
      <c r="E530" s="170"/>
      <c r="F530" s="170"/>
      <c r="G530" s="170"/>
      <c r="H530" s="170"/>
      <c r="I530" s="170"/>
      <c r="J530" s="170"/>
      <c r="K530" s="181"/>
    </row>
    <row r="531" spans="1:11" x14ac:dyDescent="0.25">
      <c r="A531" s="216" t="s">
        <v>1082</v>
      </c>
      <c r="B531" s="170"/>
      <c r="C531" s="170"/>
      <c r="D531" s="170"/>
      <c r="E531" s="170"/>
      <c r="F531" s="170"/>
      <c r="G531" s="170"/>
      <c r="H531" s="170"/>
      <c r="I531" s="170"/>
      <c r="J531" s="170"/>
      <c r="K531" s="181"/>
    </row>
    <row r="532" spans="1:11" x14ac:dyDescent="0.25">
      <c r="A532" s="169"/>
      <c r="B532" s="170"/>
      <c r="C532" s="170"/>
      <c r="D532" s="170"/>
      <c r="E532" s="170"/>
      <c r="F532" s="170"/>
      <c r="G532" s="170"/>
      <c r="H532" s="170"/>
      <c r="I532" s="170"/>
      <c r="J532" s="170"/>
      <c r="K532" s="181"/>
    </row>
    <row r="533" spans="1:11" x14ac:dyDescent="0.25">
      <c r="A533" s="169" t="s">
        <v>1079</v>
      </c>
      <c r="B533" s="170" t="s">
        <v>925</v>
      </c>
      <c r="C533" s="170" t="s">
        <v>928</v>
      </c>
      <c r="D533" s="170"/>
      <c r="E533" s="170"/>
      <c r="F533" s="170"/>
      <c r="G533" s="170"/>
      <c r="H533" s="170"/>
      <c r="I533" s="170"/>
      <c r="J533" s="170"/>
      <c r="K533" s="181"/>
    </row>
    <row r="534" spans="1:11" x14ac:dyDescent="0.25">
      <c r="A534" s="169"/>
      <c r="B534" s="170"/>
      <c r="C534" s="170"/>
      <c r="D534" s="170"/>
      <c r="E534" s="170"/>
      <c r="F534" s="170"/>
      <c r="G534" s="170"/>
      <c r="H534" s="170"/>
      <c r="I534" s="170"/>
      <c r="J534" s="170"/>
      <c r="K534" s="181"/>
    </row>
    <row r="535" spans="1:11" x14ac:dyDescent="0.25">
      <c r="A535" s="169"/>
      <c r="B535" s="170"/>
      <c r="C535" s="170"/>
      <c r="D535" s="170"/>
      <c r="E535" s="170"/>
      <c r="F535" s="170"/>
      <c r="G535" s="170"/>
      <c r="H535" s="170"/>
      <c r="I535" s="170"/>
      <c r="J535" s="170"/>
      <c r="K535" s="181"/>
    </row>
    <row r="536" spans="1:11" x14ac:dyDescent="0.25">
      <c r="A536" s="169"/>
      <c r="B536" s="170"/>
      <c r="C536" s="170"/>
      <c r="D536" s="170"/>
      <c r="E536" s="170"/>
      <c r="F536" s="170"/>
      <c r="G536" s="170"/>
      <c r="H536" s="170"/>
      <c r="I536" s="170"/>
      <c r="J536" s="170"/>
      <c r="K536" s="181"/>
    </row>
    <row r="537" spans="1:11" x14ac:dyDescent="0.25">
      <c r="A537" s="169"/>
      <c r="B537" s="170"/>
      <c r="C537" s="170"/>
      <c r="D537" s="170"/>
      <c r="E537" s="170"/>
      <c r="F537" s="170"/>
      <c r="G537" s="170"/>
      <c r="H537" s="170"/>
      <c r="I537" s="170"/>
      <c r="J537" s="170"/>
      <c r="K537" s="181"/>
    </row>
    <row r="538" spans="1:11" x14ac:dyDescent="0.25">
      <c r="A538" s="253" t="s">
        <v>1083</v>
      </c>
      <c r="B538" s="170"/>
      <c r="C538" s="170"/>
      <c r="D538" s="170"/>
      <c r="E538" s="170"/>
      <c r="F538" s="170"/>
      <c r="G538" s="170"/>
      <c r="H538" s="170"/>
      <c r="I538" s="170"/>
      <c r="J538" s="170"/>
      <c r="K538" s="181"/>
    </row>
    <row r="539" spans="1:11" x14ac:dyDescent="0.25">
      <c r="A539" s="169" t="s">
        <v>878</v>
      </c>
      <c r="B539" s="170" t="s">
        <v>879</v>
      </c>
      <c r="C539" s="170" t="s">
        <v>880</v>
      </c>
      <c r="D539" s="170" t="s">
        <v>881</v>
      </c>
      <c r="E539" s="170"/>
      <c r="F539" s="170"/>
      <c r="G539" s="170"/>
      <c r="H539" s="170"/>
      <c r="I539" s="170"/>
      <c r="J539" s="170"/>
      <c r="K539" s="181"/>
    </row>
    <row r="540" spans="1:11" x14ac:dyDescent="0.25">
      <c r="A540" s="169" t="s">
        <v>882</v>
      </c>
      <c r="B540" s="170">
        <v>547</v>
      </c>
      <c r="C540" s="170" t="s">
        <v>930</v>
      </c>
      <c r="D540" s="170" t="s">
        <v>884</v>
      </c>
      <c r="E540" s="170"/>
      <c r="F540" s="170"/>
      <c r="G540" s="170"/>
      <c r="H540" s="170"/>
      <c r="I540" s="170"/>
      <c r="J540" s="170"/>
      <c r="K540" s="181"/>
    </row>
    <row r="541" spans="1:11" x14ac:dyDescent="0.25">
      <c r="A541" s="169"/>
      <c r="B541" s="170"/>
      <c r="C541" s="170"/>
      <c r="D541" s="170"/>
      <c r="E541" s="170"/>
      <c r="F541" s="170"/>
      <c r="G541" s="170"/>
      <c r="H541" s="170"/>
      <c r="I541" s="170"/>
      <c r="J541" s="170"/>
      <c r="K541" s="181"/>
    </row>
    <row r="542" spans="1:11" x14ac:dyDescent="0.25">
      <c r="A542" s="169"/>
      <c r="B542" s="170"/>
      <c r="C542" s="170"/>
      <c r="D542" s="170"/>
      <c r="E542" s="170"/>
      <c r="F542" s="170"/>
      <c r="G542" s="170"/>
      <c r="H542" s="170"/>
      <c r="I542" s="170"/>
      <c r="J542" s="170"/>
      <c r="K542" s="181"/>
    </row>
    <row r="543" spans="1:11" x14ac:dyDescent="0.25">
      <c r="A543" s="169"/>
      <c r="B543" s="170"/>
      <c r="C543" s="170"/>
      <c r="D543" s="170"/>
      <c r="E543" s="170"/>
      <c r="F543" s="170"/>
      <c r="G543" s="170"/>
      <c r="H543" s="170"/>
      <c r="I543" s="170"/>
      <c r="J543" s="170"/>
      <c r="K543" s="181"/>
    </row>
    <row r="544" spans="1:11" x14ac:dyDescent="0.25">
      <c r="A544" s="169"/>
      <c r="B544" s="170"/>
      <c r="C544" s="170"/>
      <c r="D544" s="170"/>
      <c r="E544" s="170"/>
      <c r="F544" s="170"/>
      <c r="G544" s="170"/>
      <c r="H544" s="170"/>
      <c r="I544" s="170"/>
      <c r="J544" s="170"/>
      <c r="K544" s="181"/>
    </row>
    <row r="545" spans="1:11" x14ac:dyDescent="0.25">
      <c r="A545" s="169"/>
      <c r="B545" s="170"/>
      <c r="C545" s="170"/>
      <c r="D545" s="170"/>
      <c r="E545" s="170"/>
      <c r="F545" s="170"/>
      <c r="G545" s="170"/>
      <c r="H545" s="170"/>
      <c r="I545" s="170"/>
      <c r="J545" s="170"/>
      <c r="K545" s="181"/>
    </row>
    <row r="546" spans="1:11" x14ac:dyDescent="0.25">
      <c r="A546" s="216" t="s">
        <v>1085</v>
      </c>
      <c r="B546" s="170"/>
      <c r="C546" s="170"/>
      <c r="D546" s="170"/>
      <c r="E546" s="170"/>
      <c r="F546" s="170"/>
      <c r="G546" s="170"/>
      <c r="H546" s="170"/>
      <c r="I546" s="170"/>
      <c r="J546" s="170"/>
      <c r="K546" s="181"/>
    </row>
    <row r="547" spans="1:11" x14ac:dyDescent="0.25">
      <c r="A547" s="216" t="str">
        <f>"=?????????????????????*"</f>
        <v>=?????????????????????*</v>
      </c>
      <c r="B547" s="170"/>
      <c r="C547" s="170"/>
      <c r="D547" s="170"/>
      <c r="E547" s="170"/>
      <c r="F547" s="170"/>
      <c r="G547" s="170"/>
      <c r="H547" s="170"/>
      <c r="I547" s="170"/>
      <c r="J547" s="170"/>
      <c r="K547" s="181"/>
    </row>
    <row r="548" spans="1:11" x14ac:dyDescent="0.25">
      <c r="A548" s="216" t="s">
        <v>1084</v>
      </c>
      <c r="B548" s="170"/>
      <c r="C548" s="170"/>
      <c r="D548" s="170"/>
      <c r="E548" s="170"/>
      <c r="F548" s="170"/>
      <c r="G548" s="170"/>
      <c r="H548" s="170"/>
      <c r="I548" s="170"/>
      <c r="J548" s="170"/>
      <c r="K548" s="181"/>
    </row>
    <row r="549" spans="1:11" x14ac:dyDescent="0.25">
      <c r="A549" s="169"/>
      <c r="B549" s="170"/>
      <c r="C549" s="170"/>
      <c r="D549" s="170"/>
      <c r="E549" s="170"/>
      <c r="F549" s="170"/>
      <c r="G549" s="170"/>
      <c r="H549" s="170"/>
      <c r="I549" s="170"/>
      <c r="J549" s="170"/>
      <c r="K549" s="181"/>
    </row>
    <row r="550" spans="1:11" x14ac:dyDescent="0.25">
      <c r="A550" s="169" t="s">
        <v>1085</v>
      </c>
      <c r="B550" s="170" t="s">
        <v>925</v>
      </c>
      <c r="C550" s="170" t="s">
        <v>928</v>
      </c>
      <c r="D550" s="170"/>
      <c r="E550" s="170"/>
      <c r="F550" s="170"/>
      <c r="G550" s="170"/>
      <c r="H550" s="170"/>
      <c r="I550" s="170"/>
      <c r="J550" s="170"/>
      <c r="K550" s="181"/>
    </row>
    <row r="551" spans="1:11" x14ac:dyDescent="0.25">
      <c r="A551" s="169"/>
      <c r="B551" s="170"/>
      <c r="C551" s="170"/>
      <c r="D551" s="170"/>
      <c r="E551" s="170"/>
      <c r="F551" s="170"/>
      <c r="G551" s="170"/>
      <c r="H551" s="170"/>
      <c r="I551" s="170"/>
      <c r="J551" s="170"/>
      <c r="K551" s="181"/>
    </row>
    <row r="552" spans="1:11" x14ac:dyDescent="0.25">
      <c r="A552" s="169"/>
      <c r="B552" s="170"/>
      <c r="C552" s="170"/>
      <c r="D552" s="170"/>
      <c r="E552" s="170"/>
      <c r="F552" s="170"/>
      <c r="G552" s="170"/>
      <c r="H552" s="170"/>
      <c r="I552" s="170"/>
      <c r="J552" s="170"/>
      <c r="K552" s="181"/>
    </row>
    <row r="553" spans="1:11" x14ac:dyDescent="0.25">
      <c r="A553" s="169"/>
      <c r="B553" s="170"/>
      <c r="C553" s="170"/>
      <c r="D553" s="170"/>
      <c r="E553" s="170"/>
      <c r="F553" s="170"/>
      <c r="G553" s="170"/>
      <c r="H553" s="170"/>
      <c r="I553" s="170"/>
      <c r="J553" s="170"/>
      <c r="K553" s="181"/>
    </row>
    <row r="554" spans="1:11" x14ac:dyDescent="0.25">
      <c r="A554" s="169"/>
      <c r="B554" s="170"/>
      <c r="C554" s="170"/>
      <c r="D554" s="170"/>
      <c r="E554" s="170"/>
      <c r="F554" s="170"/>
      <c r="G554" s="170"/>
      <c r="H554" s="170"/>
      <c r="I554" s="170"/>
      <c r="J554" s="170"/>
      <c r="K554" s="181"/>
    </row>
    <row r="555" spans="1:11" x14ac:dyDescent="0.25">
      <c r="A555" s="169"/>
      <c r="B555" s="170"/>
      <c r="C555" s="170"/>
      <c r="D555" s="170"/>
      <c r="E555" s="170"/>
      <c r="F555" s="170"/>
      <c r="G555" s="170"/>
      <c r="H555" s="170"/>
      <c r="I555" s="170"/>
      <c r="J555" s="170"/>
      <c r="K555" s="181"/>
    </row>
    <row r="556" spans="1:11" x14ac:dyDescent="0.25">
      <c r="A556" s="169"/>
      <c r="B556" s="170"/>
      <c r="C556" s="170"/>
      <c r="D556" s="170"/>
      <c r="E556" s="170"/>
      <c r="F556" s="170"/>
      <c r="G556" s="170"/>
      <c r="H556" s="170"/>
      <c r="I556" s="170"/>
      <c r="J556" s="170"/>
      <c r="K556" s="181"/>
    </row>
    <row r="557" spans="1:11" x14ac:dyDescent="0.25">
      <c r="A557" s="169"/>
      <c r="B557" s="170"/>
      <c r="C557" s="170"/>
      <c r="D557" s="170"/>
      <c r="E557" s="170"/>
      <c r="F557" s="170"/>
      <c r="G557" s="170"/>
      <c r="H557" s="170"/>
      <c r="I557" s="170"/>
      <c r="J557" s="170"/>
      <c r="K557" s="181"/>
    </row>
    <row r="558" spans="1:11" x14ac:dyDescent="0.25">
      <c r="A558" s="169"/>
      <c r="B558" s="170"/>
      <c r="C558" s="170"/>
      <c r="D558" s="170"/>
      <c r="E558" s="170"/>
      <c r="F558" s="170"/>
      <c r="G558" s="170"/>
      <c r="H558" s="170"/>
      <c r="I558" s="170"/>
      <c r="J558" s="170"/>
      <c r="K558" s="181"/>
    </row>
    <row r="559" spans="1:11" x14ac:dyDescent="0.25">
      <c r="A559" s="169"/>
      <c r="B559" s="170"/>
      <c r="C559" s="170"/>
      <c r="D559" s="170"/>
      <c r="E559" s="170"/>
      <c r="F559" s="170"/>
      <c r="G559" s="170"/>
      <c r="H559" s="170"/>
      <c r="I559" s="170"/>
      <c r="J559" s="170"/>
      <c r="K559" s="181"/>
    </row>
    <row r="560" spans="1:11" x14ac:dyDescent="0.25">
      <c r="A560" s="169"/>
      <c r="B560" s="170"/>
      <c r="C560" s="170"/>
      <c r="D560" s="170"/>
      <c r="E560" s="170"/>
      <c r="F560" s="170"/>
      <c r="G560" s="170"/>
      <c r="H560" s="170"/>
      <c r="I560" s="170"/>
      <c r="J560" s="170"/>
      <c r="K560" s="181"/>
    </row>
    <row r="561" spans="1:11" x14ac:dyDescent="0.25">
      <c r="A561" s="169"/>
      <c r="B561" s="170"/>
      <c r="C561" s="170"/>
      <c r="D561" s="170"/>
      <c r="E561" s="170"/>
      <c r="F561" s="170"/>
      <c r="G561" s="170"/>
      <c r="H561" s="170"/>
      <c r="I561" s="170"/>
      <c r="J561" s="170"/>
      <c r="K561" s="181"/>
    </row>
    <row r="562" spans="1:11" x14ac:dyDescent="0.25">
      <c r="A562" s="169"/>
      <c r="B562" s="170"/>
      <c r="C562" s="170"/>
      <c r="D562" s="170"/>
      <c r="E562" s="170"/>
      <c r="F562" s="170"/>
      <c r="G562" s="170"/>
      <c r="H562" s="170"/>
      <c r="I562" s="170"/>
      <c r="J562" s="170"/>
      <c r="K562" s="181"/>
    </row>
    <row r="563" spans="1:11" x14ac:dyDescent="0.25">
      <c r="A563" s="169"/>
      <c r="B563" s="170"/>
      <c r="C563" s="170"/>
      <c r="D563" s="170"/>
      <c r="E563" s="170"/>
      <c r="F563" s="170"/>
      <c r="G563" s="170"/>
      <c r="H563" s="170"/>
      <c r="I563" s="170"/>
      <c r="J563" s="170"/>
      <c r="K563" s="181"/>
    </row>
    <row r="564" spans="1:11" x14ac:dyDescent="0.25">
      <c r="A564" s="169"/>
      <c r="B564" s="170"/>
      <c r="C564" s="170"/>
      <c r="D564" s="170"/>
      <c r="E564" s="170"/>
      <c r="F564" s="170"/>
      <c r="G564" s="170"/>
      <c r="H564" s="170"/>
      <c r="I564" s="170"/>
      <c r="J564" s="170"/>
      <c r="K564" s="181"/>
    </row>
    <row r="565" spans="1:11" x14ac:dyDescent="0.25">
      <c r="A565" s="169"/>
      <c r="B565" s="170"/>
      <c r="C565" s="170"/>
      <c r="D565" s="170"/>
      <c r="E565" s="170"/>
      <c r="F565" s="170"/>
      <c r="G565" s="170"/>
      <c r="H565" s="170"/>
      <c r="I565" s="170"/>
      <c r="J565" s="170"/>
      <c r="K565" s="181"/>
    </row>
    <row r="566" spans="1:11" x14ac:dyDescent="0.25">
      <c r="A566" s="169"/>
      <c r="B566" s="170"/>
      <c r="C566" s="170"/>
      <c r="D566" s="170"/>
      <c r="E566" s="170"/>
      <c r="F566" s="170"/>
      <c r="G566" s="170"/>
      <c r="H566" s="170"/>
      <c r="I566" s="170"/>
      <c r="J566" s="170"/>
      <c r="K566" s="181"/>
    </row>
    <row r="567" spans="1:11" x14ac:dyDescent="0.25">
      <c r="A567" s="169"/>
      <c r="B567" s="170"/>
      <c r="C567" s="170"/>
      <c r="D567" s="170"/>
      <c r="E567" s="170"/>
      <c r="F567" s="170"/>
      <c r="G567" s="170"/>
      <c r="H567" s="170"/>
      <c r="I567" s="170"/>
      <c r="J567" s="170"/>
      <c r="K567" s="181"/>
    </row>
    <row r="568" spans="1:11" x14ac:dyDescent="0.25">
      <c r="A568" s="169"/>
      <c r="B568" s="170"/>
      <c r="C568" s="170"/>
      <c r="D568" s="170"/>
      <c r="E568" s="170"/>
      <c r="F568" s="170"/>
      <c r="G568" s="170"/>
      <c r="H568" s="170"/>
      <c r="I568" s="170"/>
      <c r="J568" s="170"/>
      <c r="K568" s="181"/>
    </row>
    <row r="569" spans="1:11" x14ac:dyDescent="0.25">
      <c r="A569" s="169"/>
      <c r="B569" s="170"/>
      <c r="C569" s="170"/>
      <c r="D569" s="170"/>
      <c r="E569" s="170"/>
      <c r="F569" s="170"/>
      <c r="G569" s="170"/>
      <c r="H569" s="170"/>
      <c r="I569" s="170"/>
      <c r="J569" s="170"/>
      <c r="K569" s="181"/>
    </row>
    <row r="570" spans="1:11" x14ac:dyDescent="0.25">
      <c r="A570" s="169"/>
      <c r="B570" s="170"/>
      <c r="C570" s="170"/>
      <c r="D570" s="170"/>
      <c r="E570" s="170"/>
      <c r="F570" s="170"/>
      <c r="G570" s="170"/>
      <c r="H570" s="170"/>
      <c r="I570" s="170"/>
      <c r="J570" s="170"/>
      <c r="K570" s="181"/>
    </row>
    <row r="571" spans="1:11" x14ac:dyDescent="0.25">
      <c r="A571" s="169"/>
      <c r="B571" s="170"/>
      <c r="C571" s="170"/>
      <c r="D571" s="170"/>
      <c r="E571" s="170"/>
      <c r="F571" s="170"/>
      <c r="G571" s="170"/>
      <c r="H571" s="170"/>
      <c r="I571" s="170"/>
      <c r="J571" s="170"/>
      <c r="K571" s="181"/>
    </row>
    <row r="572" spans="1:11" x14ac:dyDescent="0.25">
      <c r="A572" s="169"/>
      <c r="B572" s="170"/>
      <c r="C572" s="170"/>
      <c r="D572" s="170"/>
      <c r="E572" s="170"/>
      <c r="F572" s="170"/>
      <c r="G572" s="170"/>
      <c r="H572" s="170"/>
      <c r="I572" s="170"/>
      <c r="J572" s="170"/>
      <c r="K572" s="181"/>
    </row>
    <row r="573" spans="1:11" x14ac:dyDescent="0.25">
      <c r="A573" s="169"/>
      <c r="B573" s="170"/>
      <c r="C573" s="170"/>
      <c r="D573" s="170"/>
      <c r="E573" s="170"/>
      <c r="F573" s="170"/>
      <c r="G573" s="170"/>
      <c r="H573" s="170"/>
      <c r="I573" s="170"/>
      <c r="J573" s="170"/>
      <c r="K573" s="181"/>
    </row>
    <row r="574" spans="1:11" x14ac:dyDescent="0.25">
      <c r="A574" s="169"/>
      <c r="B574" s="170"/>
      <c r="C574" s="170"/>
      <c r="D574" s="170"/>
      <c r="E574" s="170"/>
      <c r="F574" s="170"/>
      <c r="G574" s="170"/>
      <c r="H574" s="170"/>
      <c r="I574" s="170"/>
      <c r="J574" s="170"/>
      <c r="K574" s="181"/>
    </row>
    <row r="575" spans="1:11" x14ac:dyDescent="0.25">
      <c r="A575" s="169"/>
      <c r="B575" s="170"/>
      <c r="C575" s="170"/>
      <c r="D575" s="170"/>
      <c r="E575" s="170"/>
      <c r="F575" s="170"/>
      <c r="G575" s="170"/>
      <c r="H575" s="170"/>
      <c r="I575" s="170"/>
      <c r="J575" s="170"/>
      <c r="K575" s="181"/>
    </row>
    <row r="576" spans="1:11" x14ac:dyDescent="0.25">
      <c r="A576" s="169"/>
      <c r="B576" s="170"/>
      <c r="C576" s="170"/>
      <c r="D576" s="170"/>
      <c r="E576" s="170"/>
      <c r="F576" s="170"/>
      <c r="G576" s="170"/>
      <c r="H576" s="170"/>
      <c r="I576" s="170"/>
      <c r="J576" s="170"/>
      <c r="K576" s="181"/>
    </row>
    <row r="577" spans="1:11" x14ac:dyDescent="0.25">
      <c r="A577" s="169"/>
      <c r="B577" s="170"/>
      <c r="C577" s="170"/>
      <c r="D577" s="170"/>
      <c r="E577" s="170"/>
      <c r="F577" s="170"/>
      <c r="G577" s="170"/>
      <c r="H577" s="170"/>
      <c r="I577" s="170"/>
      <c r="J577" s="170"/>
      <c r="K577" s="181"/>
    </row>
    <row r="578" spans="1:11" x14ac:dyDescent="0.25">
      <c r="A578" s="169"/>
      <c r="B578" s="170"/>
      <c r="C578" s="170"/>
      <c r="D578" s="170"/>
      <c r="E578" s="170"/>
      <c r="F578" s="170"/>
      <c r="G578" s="170"/>
      <c r="H578" s="170"/>
      <c r="I578" s="170"/>
      <c r="J578" s="170"/>
      <c r="K578" s="181"/>
    </row>
    <row r="579" spans="1:11" x14ac:dyDescent="0.25">
      <c r="A579" s="169"/>
      <c r="B579" s="170"/>
      <c r="C579" s="170"/>
      <c r="D579" s="170"/>
      <c r="E579" s="170"/>
      <c r="F579" s="170"/>
      <c r="G579" s="170"/>
      <c r="H579" s="170"/>
      <c r="I579" s="170"/>
      <c r="J579" s="170"/>
      <c r="K579" s="181"/>
    </row>
    <row r="580" spans="1:11" x14ac:dyDescent="0.25">
      <c r="A580" s="169"/>
      <c r="B580" s="170"/>
      <c r="C580" s="170"/>
      <c r="D580" s="170"/>
      <c r="E580" s="170"/>
      <c r="F580" s="170"/>
      <c r="G580" s="170"/>
      <c r="H580" s="170"/>
      <c r="I580" s="170"/>
      <c r="J580" s="170"/>
      <c r="K580" s="181"/>
    </row>
    <row r="581" spans="1:11" x14ac:dyDescent="0.25">
      <c r="A581" s="169"/>
      <c r="B581" s="170"/>
      <c r="C581" s="170"/>
      <c r="D581" s="170"/>
      <c r="E581" s="170"/>
      <c r="F581" s="170"/>
      <c r="G581" s="170"/>
      <c r="H581" s="170"/>
      <c r="I581" s="170"/>
      <c r="J581" s="170"/>
      <c r="K581" s="181"/>
    </row>
    <row r="582" spans="1:11" x14ac:dyDescent="0.25">
      <c r="A582" s="169"/>
      <c r="B582" s="170"/>
      <c r="C582" s="170"/>
      <c r="D582" s="170"/>
      <c r="E582" s="170"/>
      <c r="F582" s="170"/>
      <c r="G582" s="170"/>
      <c r="H582" s="170"/>
      <c r="I582" s="170"/>
      <c r="J582" s="170"/>
      <c r="K582" s="181"/>
    </row>
    <row r="583" spans="1:11" x14ac:dyDescent="0.25">
      <c r="A583" s="169"/>
      <c r="B583" s="170"/>
      <c r="C583" s="170"/>
      <c r="D583" s="170"/>
      <c r="E583" s="170"/>
      <c r="F583" s="170"/>
      <c r="G583" s="170"/>
      <c r="H583" s="170"/>
      <c r="I583" s="170"/>
      <c r="J583" s="170"/>
      <c r="K583" s="181"/>
    </row>
    <row r="584" spans="1:11" x14ac:dyDescent="0.25">
      <c r="A584" s="169"/>
      <c r="B584" s="170"/>
      <c r="C584" s="170"/>
      <c r="D584" s="170"/>
      <c r="E584" s="170"/>
      <c r="F584" s="170"/>
      <c r="G584" s="170"/>
      <c r="H584" s="170"/>
      <c r="I584" s="170"/>
      <c r="J584" s="170"/>
      <c r="K584" s="181"/>
    </row>
    <row r="585" spans="1:11" x14ac:dyDescent="0.25">
      <c r="A585" s="169"/>
      <c r="B585" s="170"/>
      <c r="C585" s="170"/>
      <c r="D585" s="170"/>
      <c r="E585" s="170"/>
      <c r="F585" s="170"/>
      <c r="G585" s="170"/>
      <c r="H585" s="170"/>
      <c r="I585" s="170"/>
      <c r="J585" s="170"/>
      <c r="K585" s="181"/>
    </row>
    <row r="586" spans="1:11" x14ac:dyDescent="0.25">
      <c r="A586" s="169"/>
      <c r="B586" s="170"/>
      <c r="C586" s="170"/>
      <c r="D586" s="170"/>
      <c r="E586" s="170"/>
      <c r="F586" s="170"/>
      <c r="G586" s="170"/>
      <c r="H586" s="170"/>
      <c r="I586" s="170"/>
      <c r="J586" s="170"/>
      <c r="K586" s="181"/>
    </row>
    <row r="587" spans="1:11" x14ac:dyDescent="0.25">
      <c r="A587" s="169"/>
      <c r="B587" s="170"/>
      <c r="C587" s="170"/>
      <c r="D587" s="170"/>
      <c r="E587" s="170"/>
      <c r="F587" s="170"/>
      <c r="G587" s="170"/>
      <c r="H587" s="170"/>
      <c r="I587" s="170"/>
      <c r="J587" s="170"/>
      <c r="K587" s="181"/>
    </row>
    <row r="588" spans="1:11" x14ac:dyDescent="0.25">
      <c r="A588" s="169"/>
      <c r="B588" s="170"/>
      <c r="C588" s="170"/>
      <c r="D588" s="170"/>
      <c r="E588" s="170"/>
      <c r="F588" s="170"/>
      <c r="G588" s="170"/>
      <c r="H588" s="170"/>
      <c r="I588" s="170"/>
      <c r="J588" s="170"/>
      <c r="K588" s="181"/>
    </row>
    <row r="589" spans="1:11" x14ac:dyDescent="0.25">
      <c r="A589" s="169"/>
      <c r="B589" s="170"/>
      <c r="C589" s="170"/>
      <c r="D589" s="170"/>
      <c r="E589" s="170"/>
      <c r="F589" s="170"/>
      <c r="G589" s="170"/>
      <c r="H589" s="170"/>
      <c r="I589" s="170"/>
      <c r="J589" s="170"/>
      <c r="K589" s="181"/>
    </row>
    <row r="590" spans="1:11" x14ac:dyDescent="0.25">
      <c r="A590" s="169"/>
      <c r="B590" s="170"/>
      <c r="C590" s="170"/>
      <c r="D590" s="170"/>
      <c r="E590" s="170"/>
      <c r="F590" s="170"/>
      <c r="G590" s="170"/>
      <c r="H590" s="170"/>
      <c r="I590" s="170"/>
      <c r="J590" s="170"/>
      <c r="K590" s="181"/>
    </row>
    <row r="591" spans="1:11" x14ac:dyDescent="0.25">
      <c r="A591" s="169"/>
      <c r="B591" s="170"/>
      <c r="C591" s="170"/>
      <c r="D591" s="170"/>
      <c r="E591" s="170"/>
      <c r="F591" s="170"/>
      <c r="G591" s="170"/>
      <c r="H591" s="170"/>
      <c r="I591" s="170"/>
      <c r="J591" s="170"/>
      <c r="K591" s="181"/>
    </row>
    <row r="592" spans="1:11" x14ac:dyDescent="0.25">
      <c r="A592" s="169"/>
      <c r="B592" s="170"/>
      <c r="C592" s="170"/>
      <c r="D592" s="170"/>
      <c r="E592" s="170"/>
      <c r="F592" s="170"/>
      <c r="G592" s="170"/>
      <c r="H592" s="170"/>
      <c r="I592" s="170"/>
      <c r="J592" s="170"/>
      <c r="K592" s="181"/>
    </row>
    <row r="593" spans="1:11" x14ac:dyDescent="0.25">
      <c r="A593" s="169"/>
      <c r="B593" s="170"/>
      <c r="C593" s="170"/>
      <c r="D593" s="170"/>
      <c r="E593" s="170"/>
      <c r="F593" s="170"/>
      <c r="G593" s="170"/>
      <c r="H593" s="170"/>
      <c r="I593" s="170"/>
      <c r="J593" s="170"/>
      <c r="K593" s="181"/>
    </row>
    <row r="594" spans="1:11" x14ac:dyDescent="0.25">
      <c r="A594" s="169"/>
      <c r="B594" s="170"/>
      <c r="C594" s="170"/>
      <c r="D594" s="170"/>
      <c r="E594" s="170"/>
      <c r="F594" s="170"/>
      <c r="G594" s="170"/>
      <c r="H594" s="170"/>
      <c r="I594" s="170"/>
      <c r="J594" s="170"/>
      <c r="K594" s="181"/>
    </row>
    <row r="595" spans="1:11" x14ac:dyDescent="0.25">
      <c r="A595" s="169"/>
      <c r="B595" s="170"/>
      <c r="C595" s="170"/>
      <c r="D595" s="170"/>
      <c r="E595" s="170"/>
      <c r="F595" s="170"/>
      <c r="G595" s="170"/>
      <c r="H595" s="170"/>
      <c r="I595" s="170"/>
      <c r="J595" s="170"/>
      <c r="K595" s="181"/>
    </row>
    <row r="596" spans="1:11" x14ac:dyDescent="0.25">
      <c r="A596" s="169"/>
      <c r="B596" s="170"/>
      <c r="C596" s="170"/>
      <c r="D596" s="170"/>
      <c r="E596" s="170"/>
      <c r="F596" s="170"/>
      <c r="G596" s="170"/>
      <c r="H596" s="170"/>
      <c r="I596" s="170"/>
      <c r="J596" s="170"/>
      <c r="K596" s="181"/>
    </row>
    <row r="597" spans="1:11" x14ac:dyDescent="0.25">
      <c r="A597" s="169"/>
      <c r="B597" s="170"/>
      <c r="C597" s="170"/>
      <c r="D597" s="170"/>
      <c r="E597" s="170"/>
      <c r="F597" s="170"/>
      <c r="G597" s="170"/>
      <c r="H597" s="170"/>
      <c r="I597" s="170"/>
      <c r="J597" s="170"/>
      <c r="K597" s="181"/>
    </row>
    <row r="598" spans="1:11" x14ac:dyDescent="0.25">
      <c r="A598" s="169"/>
      <c r="B598" s="170"/>
      <c r="C598" s="170"/>
      <c r="D598" s="170"/>
      <c r="E598" s="170"/>
      <c r="F598" s="170"/>
      <c r="G598" s="170"/>
      <c r="H598" s="170"/>
      <c r="I598" s="170"/>
      <c r="J598" s="170"/>
      <c r="K598" s="181"/>
    </row>
    <row r="599" spans="1:11" x14ac:dyDescent="0.25">
      <c r="A599" s="169"/>
      <c r="B599" s="170"/>
      <c r="C599" s="170"/>
      <c r="D599" s="170"/>
      <c r="E599" s="170"/>
      <c r="F599" s="170"/>
      <c r="G599" s="170"/>
      <c r="H599" s="170"/>
      <c r="I599" s="170"/>
      <c r="J599" s="170"/>
      <c r="K599" s="181"/>
    </row>
    <row r="600" spans="1:11" x14ac:dyDescent="0.25">
      <c r="A600" s="169"/>
      <c r="B600" s="170"/>
      <c r="C600" s="170"/>
      <c r="D600" s="170"/>
      <c r="E600" s="170"/>
      <c r="F600" s="170"/>
      <c r="G600" s="170"/>
      <c r="H600" s="170"/>
      <c r="I600" s="170"/>
      <c r="J600" s="170"/>
      <c r="K600" s="181"/>
    </row>
    <row r="601" spans="1:11" x14ac:dyDescent="0.25">
      <c r="A601" s="169"/>
      <c r="B601" s="170"/>
      <c r="C601" s="170"/>
      <c r="D601" s="170"/>
      <c r="E601" s="170"/>
      <c r="F601" s="170"/>
      <c r="G601" s="170"/>
      <c r="H601" s="170"/>
      <c r="I601" s="170"/>
      <c r="J601" s="170"/>
      <c r="K601" s="181"/>
    </row>
    <row r="602" spans="1:11" x14ac:dyDescent="0.25">
      <c r="A602" s="169"/>
      <c r="B602" s="170"/>
      <c r="C602" s="170"/>
      <c r="D602" s="170"/>
      <c r="E602" s="170"/>
      <c r="F602" s="170"/>
      <c r="G602" s="170"/>
      <c r="H602" s="170"/>
      <c r="I602" s="170"/>
      <c r="J602" s="170"/>
      <c r="K602" s="181"/>
    </row>
    <row r="603" spans="1:11" x14ac:dyDescent="0.25">
      <c r="A603" s="169"/>
      <c r="B603" s="170"/>
      <c r="C603" s="170"/>
      <c r="D603" s="170"/>
      <c r="E603" s="170"/>
      <c r="F603" s="170"/>
      <c r="G603" s="170"/>
      <c r="H603" s="170"/>
      <c r="I603" s="170"/>
      <c r="J603" s="170"/>
      <c r="K603" s="181"/>
    </row>
    <row r="604" spans="1:11" x14ac:dyDescent="0.25">
      <c r="A604" s="169"/>
      <c r="B604" s="170"/>
      <c r="C604" s="170"/>
      <c r="D604" s="170"/>
      <c r="E604" s="170"/>
      <c r="F604" s="170"/>
      <c r="G604" s="170"/>
      <c r="H604" s="170"/>
      <c r="I604" s="170"/>
      <c r="J604" s="170"/>
      <c r="K604" s="181"/>
    </row>
    <row r="605" spans="1:11" x14ac:dyDescent="0.25">
      <c r="A605" s="169"/>
      <c r="B605" s="170"/>
      <c r="C605" s="170"/>
      <c r="D605" s="170"/>
      <c r="E605" s="170"/>
      <c r="F605" s="170"/>
      <c r="G605" s="170"/>
      <c r="H605" s="170"/>
      <c r="I605" s="170"/>
      <c r="J605" s="170"/>
      <c r="K605" s="181"/>
    </row>
    <row r="606" spans="1:11" x14ac:dyDescent="0.25">
      <c r="A606" s="169"/>
      <c r="B606" s="170"/>
      <c r="C606" s="170"/>
      <c r="D606" s="170"/>
      <c r="E606" s="170"/>
      <c r="F606" s="170"/>
      <c r="G606" s="170"/>
      <c r="H606" s="170"/>
      <c r="I606" s="170"/>
      <c r="J606" s="170"/>
      <c r="K606" s="181"/>
    </row>
    <row r="607" spans="1:11" x14ac:dyDescent="0.25">
      <c r="A607" s="182"/>
      <c r="B607" s="173"/>
      <c r="C607" s="173"/>
      <c r="D607" s="173"/>
      <c r="E607" s="173"/>
      <c r="F607" s="173"/>
      <c r="G607" s="173"/>
      <c r="H607" s="173"/>
      <c r="I607" s="173"/>
      <c r="J607" s="173"/>
      <c r="K607" s="183"/>
    </row>
    <row r="610" spans="1:11" x14ac:dyDescent="0.25">
      <c r="A610" s="213"/>
      <c r="B610" s="214"/>
      <c r="C610" s="214"/>
      <c r="D610" s="214"/>
      <c r="E610" s="214"/>
      <c r="F610" s="214"/>
      <c r="G610" s="214"/>
      <c r="H610" s="214"/>
      <c r="I610" s="214"/>
      <c r="J610" s="214"/>
      <c r="K610" s="215"/>
    </row>
    <row r="611" spans="1:11" x14ac:dyDescent="0.25">
      <c r="A611" s="253" t="s">
        <v>1127</v>
      </c>
      <c r="B611" s="170"/>
      <c r="C611" s="170"/>
      <c r="D611" s="170"/>
      <c r="E611" s="170"/>
      <c r="F611" s="170"/>
      <c r="G611" s="170"/>
      <c r="H611" s="170"/>
      <c r="I611" s="170"/>
      <c r="J611" s="170"/>
      <c r="K611" s="181"/>
    </row>
    <row r="612" spans="1:11" x14ac:dyDescent="0.25">
      <c r="A612" s="169" t="s">
        <v>878</v>
      </c>
      <c r="B612" s="170" t="s">
        <v>879</v>
      </c>
      <c r="C612" s="170" t="s">
        <v>880</v>
      </c>
      <c r="D612" s="170" t="s">
        <v>881</v>
      </c>
      <c r="E612" s="170"/>
      <c r="F612" s="170"/>
      <c r="G612" s="170"/>
      <c r="H612" s="170"/>
      <c r="I612" s="170"/>
      <c r="J612" s="170"/>
      <c r="K612" s="181"/>
    </row>
    <row r="613" spans="1:11" x14ac:dyDescent="0.25">
      <c r="A613" s="169" t="s">
        <v>882</v>
      </c>
      <c r="B613" s="170">
        <v>622</v>
      </c>
      <c r="C613" s="170" t="s">
        <v>883</v>
      </c>
      <c r="D613" s="170" t="s">
        <v>884</v>
      </c>
      <c r="E613" s="170"/>
      <c r="F613" s="170"/>
      <c r="G613" s="170"/>
      <c r="H613" s="170"/>
      <c r="I613" s="170"/>
      <c r="J613" s="170"/>
      <c r="K613" s="181"/>
    </row>
    <row r="614" spans="1:11" x14ac:dyDescent="0.25">
      <c r="A614" s="169" t="s">
        <v>885</v>
      </c>
      <c r="B614" s="170">
        <v>626</v>
      </c>
      <c r="C614" s="170" t="s">
        <v>931</v>
      </c>
      <c r="D614" s="170" t="s">
        <v>887</v>
      </c>
      <c r="E614" s="170"/>
      <c r="F614" s="170"/>
      <c r="G614" s="170"/>
      <c r="H614" s="170"/>
      <c r="I614" s="170"/>
      <c r="J614" s="170"/>
      <c r="K614" s="181"/>
    </row>
    <row r="615" spans="1:11" x14ac:dyDescent="0.25">
      <c r="A615" s="169" t="s">
        <v>888</v>
      </c>
      <c r="B615" s="170">
        <v>630</v>
      </c>
      <c r="C615" s="170" t="s">
        <v>1055</v>
      </c>
      <c r="D615" s="170" t="s">
        <v>1048</v>
      </c>
      <c r="E615" s="170"/>
      <c r="F615" s="170"/>
      <c r="G615" s="170"/>
      <c r="H615" s="170"/>
      <c r="I615" s="170"/>
      <c r="J615" s="170"/>
      <c r="K615" s="181"/>
    </row>
    <row r="616" spans="1:11" x14ac:dyDescent="0.25">
      <c r="A616" s="169" t="s">
        <v>891</v>
      </c>
      <c r="B616" s="170">
        <v>634</v>
      </c>
      <c r="C616" s="170" t="s">
        <v>1056</v>
      </c>
      <c r="D616" s="170" t="s">
        <v>1066</v>
      </c>
      <c r="E616" s="170"/>
      <c r="F616" s="170"/>
      <c r="G616" s="170"/>
      <c r="H616" s="170"/>
      <c r="I616" s="170"/>
      <c r="J616" s="170"/>
      <c r="K616" s="181"/>
    </row>
    <row r="617" spans="1:11" x14ac:dyDescent="0.25">
      <c r="A617" s="169" t="s">
        <v>894</v>
      </c>
      <c r="B617" s="170">
        <v>638</v>
      </c>
      <c r="C617" s="170" t="s">
        <v>1057</v>
      </c>
      <c r="D617" s="170" t="s">
        <v>1053</v>
      </c>
      <c r="E617" s="170"/>
      <c r="F617" s="170"/>
      <c r="G617" s="170"/>
      <c r="H617" s="170"/>
      <c r="I617" s="170"/>
      <c r="J617" s="170"/>
      <c r="K617" s="181"/>
    </row>
    <row r="618" spans="1:11" x14ac:dyDescent="0.25">
      <c r="A618" s="169"/>
      <c r="B618" s="170"/>
      <c r="C618" s="170"/>
      <c r="D618" s="170"/>
      <c r="E618" s="170"/>
      <c r="F618" s="170"/>
      <c r="G618" s="170"/>
      <c r="H618" s="170"/>
      <c r="I618" s="170"/>
      <c r="J618" s="170"/>
      <c r="K618" s="181"/>
    </row>
    <row r="619" spans="1:11" x14ac:dyDescent="0.25">
      <c r="A619" s="169"/>
      <c r="B619" s="170"/>
      <c r="C619" s="170"/>
      <c r="D619" s="170"/>
      <c r="E619" s="170"/>
      <c r="F619" s="170"/>
      <c r="G619" s="170"/>
      <c r="H619" s="170"/>
      <c r="I619" s="170"/>
      <c r="J619" s="170"/>
      <c r="K619" s="181"/>
    </row>
    <row r="620" spans="1:11" x14ac:dyDescent="0.25">
      <c r="A620" s="169"/>
      <c r="B620" s="170"/>
      <c r="C620" s="170"/>
      <c r="D620" s="170"/>
      <c r="E620" s="170"/>
      <c r="F620" s="170"/>
      <c r="G620" s="170"/>
      <c r="H620" s="170"/>
      <c r="I620" s="170"/>
      <c r="J620" s="170"/>
      <c r="K620" s="181"/>
    </row>
    <row r="621" spans="1:11" x14ac:dyDescent="0.25">
      <c r="A621" s="169" t="s">
        <v>905</v>
      </c>
      <c r="B621" s="170" t="s">
        <v>905</v>
      </c>
      <c r="C621" s="170"/>
      <c r="D621" s="170"/>
      <c r="E621" s="170"/>
      <c r="F621" s="170"/>
      <c r="G621" s="170"/>
      <c r="H621" s="170"/>
      <c r="I621" s="170"/>
      <c r="J621" s="170"/>
      <c r="K621" s="181"/>
    </row>
    <row r="622" spans="1:11" x14ac:dyDescent="0.25">
      <c r="A622" s="169" t="s">
        <v>1124</v>
      </c>
      <c r="B622" s="170" t="s">
        <v>1125</v>
      </c>
      <c r="C622" s="170"/>
      <c r="D622" s="170"/>
      <c r="E622" s="170"/>
      <c r="F622" s="170"/>
      <c r="G622" s="170"/>
      <c r="H622" s="170"/>
      <c r="I622" s="170"/>
      <c r="J622" s="170"/>
      <c r="K622" s="181"/>
    </row>
    <row r="623" spans="1:11" x14ac:dyDescent="0.25">
      <c r="A623" s="216" t="s">
        <v>1126</v>
      </c>
      <c r="B623" s="170"/>
      <c r="C623" s="170"/>
      <c r="D623" s="170"/>
      <c r="E623" s="170"/>
      <c r="F623" s="170"/>
      <c r="G623" s="170"/>
      <c r="H623" s="170"/>
      <c r="I623" s="170"/>
      <c r="J623" s="170"/>
      <c r="K623" s="181"/>
    </row>
    <row r="624" spans="1:11" x14ac:dyDescent="0.25">
      <c r="A624" s="169"/>
      <c r="B624" s="170"/>
      <c r="C624" s="170"/>
      <c r="D624" s="170"/>
      <c r="E624" s="170"/>
      <c r="F624" s="170"/>
      <c r="G624" s="170"/>
      <c r="H624" s="170"/>
      <c r="I624" s="170"/>
      <c r="J624" s="170"/>
      <c r="K624" s="181"/>
    </row>
    <row r="625" spans="1:11" x14ac:dyDescent="0.25">
      <c r="A625" s="216" t="s">
        <v>470</v>
      </c>
      <c r="B625" s="170"/>
      <c r="C625" s="170"/>
      <c r="D625" s="170"/>
      <c r="E625" s="170"/>
      <c r="F625" s="170"/>
      <c r="G625" s="170"/>
      <c r="H625" s="170"/>
      <c r="I625" s="170"/>
      <c r="J625" s="170"/>
      <c r="K625" s="181"/>
    </row>
    <row r="626" spans="1:11" x14ac:dyDescent="0.25">
      <c r="A626" s="216" t="str">
        <f>"=???????????????????????????????????????????????????*"</f>
        <v>=???????????????????????????????????????????????????*</v>
      </c>
      <c r="B626" s="170"/>
      <c r="C626" s="170"/>
      <c r="D626" s="170"/>
      <c r="E626" s="170"/>
      <c r="F626" s="170"/>
      <c r="G626" s="170"/>
      <c r="H626" s="170"/>
      <c r="I626" s="170"/>
      <c r="J626" s="170"/>
      <c r="K626" s="181"/>
    </row>
    <row r="627" spans="1:11" x14ac:dyDescent="0.25">
      <c r="A627" s="216" t="s">
        <v>1122</v>
      </c>
      <c r="B627" s="170"/>
      <c r="C627" s="170"/>
      <c r="D627" s="170"/>
      <c r="E627" s="170"/>
      <c r="F627" s="170"/>
      <c r="G627" s="170"/>
      <c r="H627" s="170"/>
      <c r="I627" s="170"/>
      <c r="J627" s="170"/>
      <c r="K627" s="181"/>
    </row>
    <row r="628" spans="1:11" x14ac:dyDescent="0.25">
      <c r="A628" s="216"/>
      <c r="B628" s="170"/>
      <c r="C628" s="170"/>
      <c r="D628" s="170"/>
      <c r="E628" s="170"/>
      <c r="F628" s="170"/>
      <c r="G628" s="170"/>
      <c r="H628" s="170"/>
      <c r="I628" s="170"/>
      <c r="J628" s="170"/>
      <c r="K628" s="181"/>
    </row>
    <row r="629" spans="1:11" x14ac:dyDescent="0.25">
      <c r="A629" s="216" t="s">
        <v>1121</v>
      </c>
      <c r="B629" s="170"/>
      <c r="C629" s="170"/>
      <c r="D629" s="170"/>
      <c r="E629" s="170"/>
      <c r="F629" s="170"/>
      <c r="G629" s="170"/>
      <c r="H629" s="170"/>
      <c r="I629" s="170"/>
      <c r="J629" s="170"/>
      <c r="K629" s="181"/>
    </row>
    <row r="630" spans="1:11" x14ac:dyDescent="0.25">
      <c r="A630" s="216" t="str">
        <f>"=?????????????????????*"</f>
        <v>=?????????????????????*</v>
      </c>
      <c r="B630" s="170"/>
      <c r="C630" s="170"/>
      <c r="D630" s="170"/>
      <c r="E630" s="170"/>
      <c r="F630" s="170"/>
      <c r="G630" s="170"/>
      <c r="H630" s="170"/>
      <c r="I630" s="170"/>
      <c r="J630" s="170"/>
      <c r="K630" s="181"/>
    </row>
    <row r="631" spans="1:11" x14ac:dyDescent="0.25">
      <c r="A631" s="216" t="s">
        <v>1123</v>
      </c>
      <c r="B631" s="170"/>
      <c r="C631" s="170"/>
      <c r="D631" s="170"/>
      <c r="E631" s="170"/>
      <c r="F631" s="170"/>
      <c r="G631" s="170"/>
      <c r="H631" s="170"/>
      <c r="I631" s="170"/>
      <c r="J631" s="170"/>
      <c r="K631" s="181"/>
    </row>
    <row r="632" spans="1:11" x14ac:dyDescent="0.25">
      <c r="A632" s="216"/>
      <c r="B632" s="170"/>
      <c r="C632" s="170"/>
      <c r="D632" s="170"/>
      <c r="E632" s="170"/>
      <c r="F632" s="170"/>
      <c r="G632" s="170"/>
      <c r="H632" s="170"/>
      <c r="I632" s="170"/>
      <c r="J632" s="170"/>
      <c r="K632" s="181"/>
    </row>
    <row r="633" spans="1:11" x14ac:dyDescent="0.25">
      <c r="A633" s="216" t="s">
        <v>925</v>
      </c>
      <c r="B633" s="170"/>
      <c r="C633" s="170"/>
      <c r="D633" s="170"/>
      <c r="E633" s="170"/>
      <c r="F633" s="170"/>
      <c r="G633" s="170"/>
      <c r="H633" s="170"/>
      <c r="I633" s="170"/>
      <c r="J633" s="170"/>
      <c r="K633" s="181"/>
    </row>
    <row r="634" spans="1:11" x14ac:dyDescent="0.25">
      <c r="A634" s="267" t="s">
        <v>906</v>
      </c>
      <c r="B634" s="170"/>
      <c r="C634" s="170"/>
      <c r="D634" s="170"/>
      <c r="E634" s="170"/>
      <c r="F634" s="170"/>
      <c r="G634" s="170"/>
      <c r="H634" s="170"/>
      <c r="I634" s="170"/>
      <c r="J634" s="170"/>
      <c r="K634" s="181"/>
    </row>
    <row r="635" spans="1:11" x14ac:dyDescent="0.25">
      <c r="A635" s="267" t="s">
        <v>1128</v>
      </c>
      <c r="B635" s="170"/>
      <c r="C635" s="170"/>
      <c r="D635" s="170"/>
      <c r="E635" s="170"/>
      <c r="F635" s="170"/>
      <c r="G635" s="170"/>
      <c r="H635" s="170"/>
      <c r="I635" s="170"/>
      <c r="J635" s="170"/>
      <c r="K635" s="181"/>
    </row>
    <row r="636" spans="1:11" x14ac:dyDescent="0.25">
      <c r="A636" s="216"/>
      <c r="B636" s="170"/>
      <c r="C636" s="170"/>
      <c r="D636" s="170"/>
      <c r="E636" s="170"/>
      <c r="F636" s="170"/>
      <c r="G636" s="170"/>
      <c r="H636" s="170"/>
      <c r="I636" s="170"/>
      <c r="J636" s="170"/>
      <c r="K636" s="181"/>
    </row>
    <row r="637" spans="1:11" x14ac:dyDescent="0.25">
      <c r="A637" s="267" t="s">
        <v>928</v>
      </c>
      <c r="B637" s="170"/>
      <c r="C637" s="170"/>
      <c r="D637" s="170"/>
      <c r="E637" s="170"/>
      <c r="F637" s="170"/>
      <c r="G637" s="170"/>
      <c r="H637" s="170"/>
      <c r="I637" s="170"/>
      <c r="J637" s="170"/>
      <c r="K637" s="181"/>
    </row>
    <row r="638" spans="1:11" x14ac:dyDescent="0.25">
      <c r="A638" s="267" t="s">
        <v>906</v>
      </c>
      <c r="B638" s="170"/>
      <c r="C638" s="170"/>
      <c r="D638" s="170"/>
      <c r="E638" s="170"/>
      <c r="F638" s="170"/>
      <c r="G638" s="170"/>
      <c r="H638" s="170"/>
      <c r="I638" s="170"/>
      <c r="J638" s="170"/>
      <c r="K638" s="181"/>
    </row>
    <row r="639" spans="1:11" x14ac:dyDescent="0.25">
      <c r="A639" s="267" t="s">
        <v>1129</v>
      </c>
      <c r="B639" s="170"/>
      <c r="C639" s="170"/>
      <c r="D639" s="170"/>
      <c r="E639" s="170"/>
      <c r="F639" s="170"/>
      <c r="G639" s="170"/>
      <c r="H639" s="170"/>
      <c r="I639" s="170"/>
      <c r="J639" s="170"/>
      <c r="K639" s="181"/>
    </row>
    <row r="640" spans="1:11" x14ac:dyDescent="0.25">
      <c r="A640" s="169"/>
      <c r="B640" s="170"/>
      <c r="C640" s="170"/>
      <c r="D640" s="170"/>
      <c r="E640" s="170"/>
      <c r="F640" s="170"/>
      <c r="G640" s="170"/>
      <c r="H640" s="170"/>
      <c r="I640" s="170"/>
      <c r="J640" s="170"/>
      <c r="K640" s="181"/>
    </row>
    <row r="641" spans="1:11" x14ac:dyDescent="0.25">
      <c r="A641" s="169"/>
      <c r="B641" s="170"/>
      <c r="C641" s="170"/>
      <c r="D641" s="170"/>
      <c r="E641" s="170"/>
      <c r="F641" s="170"/>
      <c r="G641" s="170"/>
      <c r="H641" s="170"/>
      <c r="I641" s="170"/>
      <c r="J641" s="170"/>
      <c r="K641" s="181"/>
    </row>
    <row r="642" spans="1:11" x14ac:dyDescent="0.25">
      <c r="A642" s="169"/>
      <c r="B642" s="170"/>
      <c r="C642" s="170"/>
      <c r="D642" s="170"/>
      <c r="E642" s="170"/>
      <c r="F642" s="170"/>
      <c r="G642" s="170"/>
      <c r="H642" s="170"/>
      <c r="I642" s="170"/>
      <c r="J642" s="170"/>
      <c r="K642" s="181"/>
    </row>
    <row r="643" spans="1:11" x14ac:dyDescent="0.25">
      <c r="A643" s="169" t="s">
        <v>905</v>
      </c>
      <c r="B643" s="170" t="s">
        <v>470</v>
      </c>
      <c r="C643" s="170" t="s">
        <v>1121</v>
      </c>
      <c r="D643" s="170" t="s">
        <v>925</v>
      </c>
      <c r="E643" s="170" t="s">
        <v>928</v>
      </c>
      <c r="F643" s="170"/>
      <c r="G643" s="170"/>
      <c r="H643" s="170"/>
      <c r="I643" s="170"/>
      <c r="J643" s="170"/>
      <c r="K643" s="181"/>
    </row>
    <row r="644" spans="1:11" x14ac:dyDescent="0.25">
      <c r="A644" s="169"/>
      <c r="B644" s="170"/>
      <c r="C644" s="170"/>
      <c r="D644" s="170"/>
      <c r="E644" s="170"/>
      <c r="F644" s="170"/>
      <c r="G644" s="170"/>
      <c r="H644" s="170"/>
      <c r="I644" s="170"/>
      <c r="J644" s="170"/>
      <c r="K644" s="181"/>
    </row>
    <row r="645" spans="1:11" x14ac:dyDescent="0.25">
      <c r="A645" s="169"/>
      <c r="B645" s="170"/>
      <c r="C645" s="170"/>
      <c r="D645" s="170"/>
      <c r="E645" s="170"/>
      <c r="F645" s="170"/>
      <c r="G645" s="170"/>
      <c r="H645" s="170"/>
      <c r="I645" s="170"/>
      <c r="J645" s="170"/>
      <c r="K645" s="181"/>
    </row>
    <row r="646" spans="1:11" x14ac:dyDescent="0.25">
      <c r="A646" s="169"/>
      <c r="B646" s="170"/>
      <c r="C646" s="170"/>
      <c r="D646" s="170"/>
      <c r="E646" s="170"/>
      <c r="F646" s="170"/>
      <c r="G646" s="170"/>
      <c r="H646" s="170"/>
      <c r="I646" s="170"/>
      <c r="J646" s="170"/>
      <c r="K646" s="181"/>
    </row>
    <row r="647" spans="1:11" x14ac:dyDescent="0.25">
      <c r="A647" s="169"/>
      <c r="B647" s="170"/>
      <c r="C647" s="170"/>
      <c r="D647" s="170"/>
      <c r="E647" s="170"/>
      <c r="F647" s="170"/>
      <c r="G647" s="170"/>
      <c r="H647" s="170"/>
      <c r="I647" s="170"/>
      <c r="J647" s="170"/>
      <c r="K647" s="181"/>
    </row>
    <row r="648" spans="1:11" x14ac:dyDescent="0.25">
      <c r="A648" s="169"/>
      <c r="B648" s="170"/>
      <c r="C648" s="170"/>
      <c r="D648" s="170"/>
      <c r="E648" s="170"/>
      <c r="F648" s="170"/>
      <c r="G648" s="170"/>
      <c r="H648" s="170"/>
      <c r="I648" s="170"/>
      <c r="J648" s="170"/>
      <c r="K648" s="181"/>
    </row>
    <row r="649" spans="1:11" x14ac:dyDescent="0.25">
      <c r="A649" s="169"/>
      <c r="B649" s="170"/>
      <c r="C649" s="170"/>
      <c r="D649" s="170"/>
      <c r="E649" s="170"/>
      <c r="F649" s="170"/>
      <c r="G649" s="170"/>
      <c r="H649" s="170"/>
      <c r="I649" s="170"/>
      <c r="J649" s="170"/>
      <c r="K649" s="181"/>
    </row>
    <row r="650" spans="1:11" x14ac:dyDescent="0.25">
      <c r="A650" s="169"/>
      <c r="B650" s="170"/>
      <c r="C650" s="170"/>
      <c r="D650" s="170"/>
      <c r="E650" s="170"/>
      <c r="F650" s="170"/>
      <c r="G650" s="170"/>
      <c r="H650" s="170"/>
      <c r="I650" s="170"/>
      <c r="J650" s="170"/>
      <c r="K650" s="181"/>
    </row>
    <row r="651" spans="1:11" x14ac:dyDescent="0.25">
      <c r="A651" s="169"/>
      <c r="B651" s="170"/>
      <c r="C651" s="170"/>
      <c r="D651" s="170"/>
      <c r="E651" s="170"/>
      <c r="F651" s="170"/>
      <c r="G651" s="170"/>
      <c r="H651" s="170"/>
      <c r="I651" s="170"/>
      <c r="J651" s="170"/>
      <c r="K651" s="181"/>
    </row>
    <row r="652" spans="1:11" x14ac:dyDescent="0.25">
      <c r="A652" s="166" t="s">
        <v>1037</v>
      </c>
      <c r="B652" s="214"/>
      <c r="C652" s="214"/>
      <c r="D652" s="214"/>
      <c r="E652" s="214"/>
      <c r="F652" s="214"/>
      <c r="G652" s="214"/>
      <c r="H652" s="214"/>
      <c r="I652" s="214"/>
      <c r="J652" s="214"/>
      <c r="K652" s="215"/>
    </row>
    <row r="653" spans="1:11" x14ac:dyDescent="0.25">
      <c r="A653" s="169" t="s">
        <v>878</v>
      </c>
      <c r="B653" s="170" t="s">
        <v>879</v>
      </c>
      <c r="C653" s="170" t="s">
        <v>880</v>
      </c>
      <c r="D653" s="170" t="s">
        <v>881</v>
      </c>
      <c r="E653" s="170"/>
      <c r="F653" s="170"/>
      <c r="G653" s="170"/>
      <c r="H653" s="170"/>
      <c r="I653" s="170"/>
      <c r="J653" s="170"/>
      <c r="K653" s="181"/>
    </row>
    <row r="654" spans="1:11" x14ac:dyDescent="0.25">
      <c r="A654" s="169" t="s">
        <v>882</v>
      </c>
      <c r="B654" s="170">
        <v>668</v>
      </c>
      <c r="C654" s="170" t="s">
        <v>1189</v>
      </c>
      <c r="D654" s="170" t="s">
        <v>951</v>
      </c>
      <c r="E654" s="170"/>
      <c r="F654" s="170"/>
      <c r="G654" s="170"/>
      <c r="H654" s="170"/>
      <c r="I654" s="170"/>
      <c r="J654" s="170"/>
      <c r="K654" s="181"/>
    </row>
    <row r="655" spans="1:11" x14ac:dyDescent="0.25">
      <c r="A655" s="169" t="s">
        <v>885</v>
      </c>
      <c r="B655" s="170">
        <v>672</v>
      </c>
      <c r="C655" s="170" t="s">
        <v>931</v>
      </c>
      <c r="D655" s="170" t="s">
        <v>887</v>
      </c>
      <c r="E655" s="170"/>
      <c r="F655" s="170"/>
      <c r="G655" s="170"/>
      <c r="H655" s="170"/>
      <c r="I655" s="170"/>
      <c r="J655" s="170"/>
      <c r="K655" s="181"/>
    </row>
    <row r="656" spans="1:11" x14ac:dyDescent="0.25">
      <c r="A656" s="169" t="s">
        <v>888</v>
      </c>
      <c r="B656" s="170">
        <v>676</v>
      </c>
      <c r="C656" s="217" t="s">
        <v>1055</v>
      </c>
      <c r="D656" s="217" t="s">
        <v>1048</v>
      </c>
      <c r="E656" s="170"/>
      <c r="F656" s="170"/>
      <c r="G656" s="170"/>
      <c r="H656" s="170"/>
      <c r="I656" s="170"/>
      <c r="J656" s="170"/>
      <c r="K656" s="181"/>
    </row>
    <row r="657" spans="1:11" x14ac:dyDescent="0.25">
      <c r="A657" s="169" t="s">
        <v>891</v>
      </c>
      <c r="B657" s="170">
        <v>680</v>
      </c>
      <c r="C657" s="217" t="s">
        <v>1056</v>
      </c>
      <c r="D657" s="217" t="s">
        <v>1053</v>
      </c>
      <c r="E657" s="170"/>
      <c r="F657" s="170"/>
      <c r="G657" s="170"/>
      <c r="H657" s="170"/>
      <c r="I657" s="170"/>
      <c r="J657" s="170"/>
      <c r="K657" s="181"/>
    </row>
    <row r="658" spans="1:11" x14ac:dyDescent="0.25">
      <c r="A658" s="169" t="s">
        <v>894</v>
      </c>
      <c r="B658" s="170">
        <v>684</v>
      </c>
      <c r="C658" s="217" t="s">
        <v>1057</v>
      </c>
      <c r="D658" s="217" t="s">
        <v>932</v>
      </c>
      <c r="E658" s="170"/>
      <c r="F658" s="170"/>
      <c r="G658" s="170"/>
      <c r="H658" s="170"/>
      <c r="I658" s="170"/>
      <c r="J658" s="170"/>
      <c r="K658" s="181"/>
    </row>
    <row r="659" spans="1:11" x14ac:dyDescent="0.25">
      <c r="A659" s="169" t="s">
        <v>896</v>
      </c>
      <c r="B659" s="170">
        <v>688</v>
      </c>
      <c r="C659" s="217" t="s">
        <v>897</v>
      </c>
      <c r="D659" s="217" t="s">
        <v>1054</v>
      </c>
      <c r="E659" s="170"/>
      <c r="F659" s="170"/>
      <c r="G659" s="170"/>
      <c r="H659" s="170"/>
      <c r="I659" s="170"/>
      <c r="J659" s="170"/>
      <c r="K659" s="181"/>
    </row>
    <row r="660" spans="1:11" x14ac:dyDescent="0.25">
      <c r="A660" s="169" t="s">
        <v>898</v>
      </c>
      <c r="B660" s="170">
        <v>692</v>
      </c>
      <c r="C660" s="217" t="s">
        <v>899</v>
      </c>
      <c r="D660" s="217" t="s">
        <v>890</v>
      </c>
      <c r="E660" s="170"/>
      <c r="F660" s="170"/>
      <c r="G660" s="170"/>
      <c r="H660" s="170"/>
      <c r="I660" s="170"/>
      <c r="J660" s="170"/>
      <c r="K660" s="181"/>
    </row>
    <row r="661" spans="1:11" x14ac:dyDescent="0.25">
      <c r="A661" s="169" t="s">
        <v>900</v>
      </c>
      <c r="B661" s="170">
        <v>696</v>
      </c>
      <c r="C661" s="217" t="s">
        <v>1190</v>
      </c>
      <c r="D661" s="217" t="s">
        <v>933</v>
      </c>
      <c r="E661" s="170"/>
      <c r="F661" s="170"/>
      <c r="G661" s="170"/>
      <c r="H661" s="170"/>
      <c r="I661" s="170"/>
      <c r="J661" s="170"/>
      <c r="K661" s="181"/>
    </row>
    <row r="662" spans="1:11" x14ac:dyDescent="0.25">
      <c r="A662" s="169" t="s">
        <v>952</v>
      </c>
      <c r="B662" s="170">
        <v>700</v>
      </c>
      <c r="C662" s="217" t="s">
        <v>953</v>
      </c>
      <c r="D662" s="217" t="s">
        <v>893</v>
      </c>
      <c r="E662" s="170"/>
      <c r="F662" s="170"/>
      <c r="G662" s="170"/>
      <c r="H662" s="170"/>
      <c r="I662" s="170"/>
      <c r="J662" s="170"/>
      <c r="K662" s="181"/>
    </row>
    <row r="663" spans="1:11" x14ac:dyDescent="0.25">
      <c r="A663" s="169" t="s">
        <v>954</v>
      </c>
      <c r="B663" s="170">
        <v>704</v>
      </c>
      <c r="C663" s="217" t="s">
        <v>955</v>
      </c>
      <c r="D663" s="217" t="s">
        <v>890</v>
      </c>
      <c r="E663" s="170"/>
      <c r="F663" s="170"/>
      <c r="G663" s="170"/>
      <c r="H663" s="170"/>
      <c r="I663" s="170"/>
      <c r="J663" s="170"/>
      <c r="K663" s="181"/>
    </row>
    <row r="664" spans="1:11" x14ac:dyDescent="0.25">
      <c r="A664" s="169" t="s">
        <v>1049</v>
      </c>
      <c r="B664" s="170">
        <v>708</v>
      </c>
      <c r="C664" s="217" t="s">
        <v>1191</v>
      </c>
      <c r="D664" s="217" t="s">
        <v>933</v>
      </c>
      <c r="E664" s="170"/>
      <c r="F664" s="170"/>
      <c r="G664" s="170"/>
      <c r="H664" s="170"/>
      <c r="I664" s="170"/>
      <c r="J664" s="170"/>
      <c r="K664" s="181"/>
    </row>
    <row r="665" spans="1:11" x14ac:dyDescent="0.25">
      <c r="A665" s="169" t="s">
        <v>1061</v>
      </c>
      <c r="B665" s="170">
        <v>712</v>
      </c>
      <c r="C665" s="217" t="s">
        <v>1192</v>
      </c>
      <c r="D665" s="217" t="s">
        <v>893</v>
      </c>
      <c r="E665" s="170"/>
      <c r="F665" s="170"/>
      <c r="G665" s="170"/>
      <c r="H665" s="170"/>
      <c r="I665" s="170"/>
      <c r="J665" s="170"/>
      <c r="K665" s="181"/>
    </row>
    <row r="666" spans="1:11" x14ac:dyDescent="0.25">
      <c r="A666" s="169"/>
      <c r="B666" s="170"/>
      <c r="C666" s="217"/>
      <c r="D666" s="217"/>
      <c r="E666" s="170"/>
      <c r="F666" s="170"/>
      <c r="G666" s="170"/>
      <c r="H666" s="170"/>
      <c r="I666" s="170"/>
      <c r="J666" s="170"/>
      <c r="K666" s="181"/>
    </row>
    <row r="667" spans="1:11" x14ac:dyDescent="0.25">
      <c r="A667" s="169" t="s">
        <v>908</v>
      </c>
      <c r="B667" s="170" t="s">
        <v>908</v>
      </c>
      <c r="C667" s="170" t="s">
        <v>908</v>
      </c>
      <c r="D667" s="170" t="s">
        <v>908</v>
      </c>
      <c r="E667" s="170" t="s">
        <v>908</v>
      </c>
      <c r="F667" s="170"/>
      <c r="G667" s="170"/>
      <c r="H667" s="170"/>
      <c r="I667" s="170"/>
      <c r="J667" s="170"/>
      <c r="K667" s="181"/>
    </row>
    <row r="668" spans="1:11" x14ac:dyDescent="0.25">
      <c r="A668" s="169" t="s">
        <v>916</v>
      </c>
      <c r="B668" s="170" t="s">
        <v>917</v>
      </c>
      <c r="C668" s="170" t="s">
        <v>919</v>
      </c>
      <c r="D668" s="170" t="s">
        <v>920</v>
      </c>
      <c r="E668" s="170" t="s">
        <v>921</v>
      </c>
      <c r="F668" s="170"/>
      <c r="G668" s="170"/>
      <c r="H668" s="170"/>
      <c r="I668" s="170"/>
      <c r="J668" s="170"/>
      <c r="K668" s="181"/>
    </row>
    <row r="669" spans="1:11" x14ac:dyDescent="0.25">
      <c r="A669" s="216" t="s">
        <v>1038</v>
      </c>
      <c r="B669" s="170"/>
      <c r="C669" s="170"/>
      <c r="D669" s="170"/>
      <c r="E669" s="170"/>
      <c r="F669" s="170"/>
      <c r="G669" s="170"/>
      <c r="H669" s="170"/>
      <c r="I669" s="170"/>
      <c r="J669" s="170"/>
      <c r="K669" s="181"/>
    </row>
    <row r="670" spans="1:11" x14ac:dyDescent="0.25">
      <c r="A670" s="216"/>
      <c r="B670" s="170"/>
      <c r="C670" s="170"/>
      <c r="D670" s="170"/>
      <c r="E670" s="170"/>
      <c r="F670" s="170"/>
      <c r="G670" s="170"/>
      <c r="H670" s="170"/>
      <c r="I670" s="170"/>
      <c r="J670" s="170"/>
      <c r="K670" s="181"/>
    </row>
    <row r="671" spans="1:11" x14ac:dyDescent="0.25">
      <c r="A671" s="216" t="s">
        <v>470</v>
      </c>
      <c r="B671" s="170"/>
      <c r="C671" s="170"/>
      <c r="D671" s="170"/>
      <c r="E671" s="170"/>
      <c r="F671" s="170"/>
      <c r="G671" s="170"/>
      <c r="H671" s="170"/>
      <c r="I671" s="170"/>
      <c r="J671" s="170"/>
      <c r="K671" s="181"/>
    </row>
    <row r="672" spans="1:11" x14ac:dyDescent="0.25">
      <c r="A672" s="216" t="str">
        <f>"=???????????????????????????????????????????????????*"</f>
        <v>=???????????????????????????????????????????????????*</v>
      </c>
      <c r="B672" s="170"/>
      <c r="C672" s="170"/>
      <c r="D672" s="170"/>
      <c r="E672" s="170"/>
      <c r="F672" s="170"/>
      <c r="G672" s="170"/>
      <c r="H672" s="170"/>
      <c r="I672" s="170"/>
      <c r="J672" s="170"/>
      <c r="K672" s="181"/>
    </row>
    <row r="673" spans="1:11" x14ac:dyDescent="0.25">
      <c r="A673" s="216" t="s">
        <v>1047</v>
      </c>
      <c r="B673" s="170"/>
      <c r="C673" s="170"/>
      <c r="D673" s="170"/>
      <c r="E673" s="170"/>
      <c r="F673" s="170"/>
      <c r="G673" s="170"/>
      <c r="H673" s="170"/>
      <c r="I673" s="170"/>
      <c r="J673" s="170"/>
      <c r="K673" s="181"/>
    </row>
    <row r="674" spans="1:11" x14ac:dyDescent="0.25">
      <c r="A674" s="216"/>
      <c r="B674" s="170"/>
      <c r="C674" s="170"/>
      <c r="D674" s="170"/>
      <c r="E674" s="170"/>
      <c r="F674" s="170"/>
      <c r="G674" s="170"/>
      <c r="H674" s="170"/>
      <c r="I674" s="170"/>
      <c r="J674" s="170"/>
      <c r="K674" s="181"/>
    </row>
    <row r="675" spans="1:11" x14ac:dyDescent="0.25">
      <c r="A675" s="216" t="s">
        <v>924</v>
      </c>
      <c r="B675" s="170"/>
      <c r="C675" s="170"/>
      <c r="D675" s="170"/>
      <c r="E675" s="170"/>
      <c r="F675" s="170"/>
      <c r="G675" s="170"/>
      <c r="H675" s="170"/>
      <c r="I675" s="170"/>
      <c r="J675" s="170"/>
      <c r="K675" s="181"/>
    </row>
    <row r="676" spans="1:11" x14ac:dyDescent="0.25">
      <c r="A676" s="216" t="str">
        <f>"=?????????????????????*"</f>
        <v>=?????????????????????*</v>
      </c>
      <c r="B676" s="170"/>
      <c r="C676" s="170"/>
      <c r="D676" s="170"/>
      <c r="E676" s="170"/>
      <c r="F676" s="170"/>
      <c r="G676" s="170"/>
      <c r="H676" s="170"/>
      <c r="I676" s="170"/>
      <c r="J676" s="170"/>
      <c r="K676" s="181"/>
    </row>
    <row r="677" spans="1:11" x14ac:dyDescent="0.25">
      <c r="A677" s="216" t="s">
        <v>1052</v>
      </c>
      <c r="B677" s="170"/>
      <c r="C677" s="170"/>
      <c r="D677" s="170"/>
      <c r="E677" s="170"/>
      <c r="F677" s="170"/>
      <c r="G677" s="170"/>
      <c r="H677" s="170"/>
      <c r="I677" s="170"/>
      <c r="J677" s="170"/>
      <c r="K677" s="181"/>
    </row>
    <row r="678" spans="1:11" x14ac:dyDescent="0.25">
      <c r="A678" s="216"/>
      <c r="B678" s="170"/>
      <c r="C678" s="170"/>
      <c r="D678" s="170"/>
      <c r="E678" s="170"/>
      <c r="F678" s="170"/>
      <c r="G678" s="170"/>
      <c r="H678" s="170"/>
      <c r="I678" s="170"/>
      <c r="J678" s="170"/>
      <c r="K678" s="181"/>
    </row>
    <row r="679" spans="1:11" x14ac:dyDescent="0.25">
      <c r="A679" s="216" t="s">
        <v>926</v>
      </c>
      <c r="B679" s="170"/>
      <c r="C679" s="170"/>
      <c r="D679" s="170"/>
      <c r="E679" s="170"/>
      <c r="F679" s="170"/>
      <c r="G679" s="170"/>
      <c r="H679" s="170"/>
      <c r="I679" s="170"/>
      <c r="J679" s="170"/>
      <c r="K679" s="181"/>
    </row>
    <row r="680" spans="1:11" x14ac:dyDescent="0.25">
      <c r="A680" s="216" t="str">
        <f>"=?????????????????????????????????????????*"</f>
        <v>=?????????????????????????????????????????*</v>
      </c>
      <c r="B680" s="170"/>
      <c r="C680" s="170"/>
      <c r="D680" s="170"/>
      <c r="E680" s="170"/>
      <c r="F680" s="170"/>
      <c r="G680" s="170"/>
      <c r="H680" s="170"/>
      <c r="I680" s="170"/>
      <c r="J680" s="170"/>
      <c r="K680" s="181"/>
    </row>
    <row r="681" spans="1:11" x14ac:dyDescent="0.25">
      <c r="A681" s="216" t="s">
        <v>1220</v>
      </c>
      <c r="B681" s="170"/>
      <c r="C681" s="170"/>
      <c r="D681" s="170"/>
      <c r="E681" s="170"/>
      <c r="F681" s="170"/>
      <c r="G681" s="170"/>
      <c r="H681" s="170"/>
      <c r="I681" s="170"/>
      <c r="J681" s="170"/>
      <c r="K681" s="181"/>
    </row>
    <row r="682" spans="1:11" x14ac:dyDescent="0.25">
      <c r="A682" s="216"/>
      <c r="B682" s="170"/>
      <c r="C682" s="170"/>
      <c r="D682" s="170"/>
      <c r="E682" s="170"/>
      <c r="F682" s="170"/>
      <c r="G682" s="170"/>
      <c r="H682" s="170"/>
      <c r="I682" s="170"/>
      <c r="J682" s="170"/>
      <c r="K682" s="181"/>
    </row>
    <row r="683" spans="1:11" x14ac:dyDescent="0.25">
      <c r="A683" s="216" t="s">
        <v>927</v>
      </c>
      <c r="B683" s="170"/>
      <c r="C683" s="170"/>
      <c r="D683" s="170"/>
      <c r="E683" s="170"/>
      <c r="F683" s="170"/>
      <c r="G683" s="170"/>
      <c r="H683" s="170"/>
      <c r="I683" s="170"/>
      <c r="J683" s="170"/>
      <c r="K683" s="181"/>
    </row>
    <row r="684" spans="1:11" x14ac:dyDescent="0.25">
      <c r="A684" s="216" t="str">
        <f>"=?????????????????????????????????????????????????????????????????????????????????????????????????????????????????????????????????????????????????????????????????????????????????????????????????????????*"</f>
        <v>=?????????????????????????????????????????????????????????????????????????????????????????????????????????????????????????????????????????????????????????????????????????????????????????????????????????*</v>
      </c>
      <c r="B684" s="170"/>
      <c r="C684" s="170"/>
      <c r="D684" s="170"/>
      <c r="E684" s="170"/>
      <c r="F684" s="170"/>
      <c r="G684" s="170"/>
      <c r="H684" s="170"/>
      <c r="I684" s="170"/>
      <c r="J684" s="170"/>
      <c r="K684" s="181"/>
    </row>
    <row r="685" spans="1:11" x14ac:dyDescent="0.25">
      <c r="A685" s="216" t="s">
        <v>1060</v>
      </c>
      <c r="B685" s="170"/>
      <c r="C685" s="170"/>
      <c r="D685" s="170"/>
      <c r="E685" s="170"/>
      <c r="F685" s="170"/>
      <c r="G685" s="170"/>
      <c r="H685" s="170"/>
      <c r="I685" s="170"/>
      <c r="J685" s="170"/>
      <c r="K685" s="181"/>
    </row>
    <row r="686" spans="1:11" x14ac:dyDescent="0.25">
      <c r="A686" s="216"/>
      <c r="B686" s="170"/>
      <c r="C686" s="170"/>
      <c r="D686" s="170"/>
      <c r="E686" s="170"/>
      <c r="F686" s="170"/>
      <c r="G686" s="170"/>
      <c r="H686" s="170"/>
      <c r="I686" s="170"/>
      <c r="J686" s="170"/>
      <c r="K686" s="181"/>
    </row>
    <row r="687" spans="1:11" x14ac:dyDescent="0.25">
      <c r="A687" s="169" t="s">
        <v>158</v>
      </c>
      <c r="B687" s="169" t="s">
        <v>158</v>
      </c>
      <c r="C687" s="170"/>
      <c r="D687" s="170"/>
      <c r="E687" s="170"/>
      <c r="F687" s="170"/>
      <c r="G687" s="170"/>
      <c r="H687" s="170"/>
      <c r="I687" s="170"/>
      <c r="J687" s="170"/>
      <c r="K687" s="181"/>
    </row>
    <row r="688" spans="1:11" x14ac:dyDescent="0.25">
      <c r="A688" s="169" t="s">
        <v>1186</v>
      </c>
      <c r="B688" s="169" t="s">
        <v>1187</v>
      </c>
      <c r="C688" s="170"/>
      <c r="D688" s="170"/>
      <c r="E688" s="170"/>
      <c r="F688" s="170"/>
      <c r="G688" s="170"/>
      <c r="H688" s="170"/>
      <c r="I688" s="170"/>
      <c r="J688" s="170"/>
      <c r="K688" s="181"/>
    </row>
    <row r="689" spans="1:12" x14ac:dyDescent="0.25">
      <c r="A689" s="216" t="s">
        <v>1193</v>
      </c>
      <c r="B689" s="170"/>
      <c r="C689" s="170"/>
      <c r="D689" s="170"/>
      <c r="E689" s="170"/>
      <c r="F689" s="170"/>
      <c r="G689" s="170"/>
      <c r="H689" s="170"/>
      <c r="I689" s="170"/>
      <c r="J689" s="170"/>
      <c r="K689" s="181"/>
    </row>
    <row r="690" spans="1:12" x14ac:dyDescent="0.25">
      <c r="A690" s="216"/>
      <c r="B690" s="170"/>
      <c r="C690" s="170"/>
      <c r="D690" s="170"/>
      <c r="E690" s="170"/>
      <c r="F690" s="170"/>
      <c r="G690" s="170"/>
      <c r="H690" s="170"/>
      <c r="I690" s="170"/>
      <c r="J690" s="170"/>
      <c r="K690" s="181"/>
    </row>
    <row r="691" spans="1:12" x14ac:dyDescent="0.25">
      <c r="A691" s="169" t="s">
        <v>158</v>
      </c>
      <c r="B691" s="217" t="s">
        <v>1039</v>
      </c>
      <c r="C691" s="170"/>
      <c r="D691" s="170"/>
      <c r="E691" s="170"/>
      <c r="F691" s="170"/>
      <c r="G691" s="170"/>
      <c r="H691" s="170"/>
      <c r="I691" s="170"/>
      <c r="J691" s="170"/>
      <c r="K691" s="181"/>
    </row>
    <row r="692" spans="1:12" x14ac:dyDescent="0.25">
      <c r="A692" s="169" t="str">
        <f>"=Services"</f>
        <v>=Services</v>
      </c>
      <c r="B692" s="217" t="s">
        <v>909</v>
      </c>
      <c r="C692" s="170"/>
      <c r="D692" s="170"/>
      <c r="E692" s="170"/>
      <c r="F692" s="170"/>
      <c r="G692" s="170"/>
      <c r="H692" s="170"/>
      <c r="I692" s="170"/>
      <c r="J692" s="170"/>
      <c r="K692" s="181"/>
    </row>
    <row r="693" spans="1:12" x14ac:dyDescent="0.25">
      <c r="A693" s="169" t="s">
        <v>1194</v>
      </c>
      <c r="B693" s="170"/>
      <c r="C693" s="170"/>
      <c r="D693" s="170"/>
      <c r="E693" s="170"/>
      <c r="F693" s="170"/>
      <c r="G693" s="170"/>
      <c r="H693" s="170"/>
      <c r="I693" s="170"/>
      <c r="J693" s="170"/>
      <c r="K693" s="181"/>
    </row>
    <row r="694" spans="1:12" x14ac:dyDescent="0.25">
      <c r="A694" s="216"/>
      <c r="B694" s="170"/>
      <c r="C694" s="170"/>
      <c r="D694" s="170"/>
      <c r="E694" s="170"/>
      <c r="F694" s="170"/>
      <c r="G694" s="170"/>
      <c r="H694" s="170"/>
      <c r="I694" s="170"/>
      <c r="J694" s="170"/>
      <c r="K694" s="181"/>
    </row>
    <row r="695" spans="1:12" x14ac:dyDescent="0.25">
      <c r="A695" s="169" t="s">
        <v>158</v>
      </c>
      <c r="B695" s="216" t="s">
        <v>1041</v>
      </c>
      <c r="C695" s="170"/>
      <c r="D695" s="170"/>
      <c r="E695" s="170"/>
      <c r="F695" s="170"/>
      <c r="G695" s="170"/>
      <c r="H695" s="170"/>
      <c r="I695" s="170"/>
      <c r="J695" s="170"/>
      <c r="K695" s="181"/>
    </row>
    <row r="696" spans="1:12" x14ac:dyDescent="0.25">
      <c r="A696" s="169" t="str">
        <f>"=Services"</f>
        <v>=Services</v>
      </c>
      <c r="B696" s="216" t="s">
        <v>909</v>
      </c>
      <c r="C696" s="170"/>
      <c r="D696" s="170"/>
      <c r="E696" s="170"/>
      <c r="F696" s="170"/>
      <c r="G696" s="170"/>
      <c r="H696" s="170"/>
      <c r="I696" s="170"/>
      <c r="J696" s="170"/>
      <c r="K696" s="181"/>
      <c r="L696" s="169"/>
    </row>
    <row r="697" spans="1:12" x14ac:dyDescent="0.25">
      <c r="A697" s="169" t="s">
        <v>1195</v>
      </c>
      <c r="B697" s="170"/>
      <c r="C697" s="170"/>
      <c r="D697" s="170"/>
      <c r="E697" s="170"/>
      <c r="F697" s="170"/>
      <c r="G697" s="170"/>
      <c r="H697" s="170"/>
      <c r="I697" s="170"/>
      <c r="J697" s="170"/>
      <c r="K697" s="181"/>
      <c r="L697" s="169"/>
    </row>
    <row r="698" spans="1:12" x14ac:dyDescent="0.25">
      <c r="A698" s="216"/>
      <c r="B698" s="170"/>
      <c r="C698" s="170"/>
      <c r="D698" s="170"/>
      <c r="E698" s="170"/>
      <c r="F698" s="170"/>
      <c r="G698" s="170"/>
      <c r="H698" s="170"/>
      <c r="I698" s="170"/>
      <c r="J698" s="170"/>
      <c r="K698" s="181"/>
      <c r="L698" s="169"/>
    </row>
    <row r="699" spans="1:12" x14ac:dyDescent="0.25">
      <c r="A699" s="169" t="s">
        <v>158</v>
      </c>
      <c r="B699" s="216" t="s">
        <v>1040</v>
      </c>
      <c r="C699" s="170"/>
      <c r="D699" s="170"/>
      <c r="E699" s="170"/>
      <c r="F699" s="170"/>
      <c r="G699" s="217"/>
      <c r="H699" s="217"/>
      <c r="I699" s="217"/>
      <c r="J699" s="170"/>
      <c r="K699" s="181"/>
    </row>
    <row r="700" spans="1:12" x14ac:dyDescent="0.25">
      <c r="A700" s="169" t="str">
        <f>"=Services"</f>
        <v>=Services</v>
      </c>
      <c r="B700" s="216" t="s">
        <v>909</v>
      </c>
      <c r="C700" s="170"/>
      <c r="D700" s="170"/>
      <c r="E700" s="170"/>
      <c r="F700" s="170"/>
      <c r="G700" s="170"/>
      <c r="H700" s="170"/>
      <c r="I700" s="170"/>
      <c r="J700" s="170"/>
      <c r="K700" s="181"/>
    </row>
    <row r="701" spans="1:12" x14ac:dyDescent="0.25">
      <c r="A701" s="169" t="s">
        <v>1196</v>
      </c>
      <c r="B701" s="170"/>
      <c r="C701" s="170"/>
      <c r="D701" s="170"/>
      <c r="E701" s="170"/>
      <c r="F701" s="170"/>
      <c r="G701" s="170"/>
      <c r="H701" s="170"/>
      <c r="I701" s="170"/>
      <c r="J701" s="170"/>
      <c r="K701" s="181"/>
    </row>
    <row r="703" spans="1:12" x14ac:dyDescent="0.25">
      <c r="A703" s="169" t="s">
        <v>158</v>
      </c>
      <c r="B703" s="217" t="s">
        <v>1039</v>
      </c>
      <c r="L703" s="217"/>
    </row>
    <row r="704" spans="1:12" x14ac:dyDescent="0.25">
      <c r="A704" s="169" t="str">
        <f>"=Goods"</f>
        <v>=Goods</v>
      </c>
      <c r="B704" s="217" t="s">
        <v>906</v>
      </c>
    </row>
    <row r="705" spans="1:13" x14ac:dyDescent="0.25">
      <c r="A705" s="169" t="s">
        <v>1197</v>
      </c>
      <c r="B705" s="170"/>
    </row>
    <row r="706" spans="1:13" x14ac:dyDescent="0.25">
      <c r="A706" s="216"/>
      <c r="B706" s="170"/>
      <c r="C706" s="170"/>
      <c r="D706" s="170"/>
      <c r="E706" s="170"/>
      <c r="F706" s="170"/>
      <c r="G706" s="170"/>
      <c r="H706" s="170"/>
      <c r="I706" s="170"/>
      <c r="J706" s="170"/>
      <c r="K706" s="181"/>
    </row>
    <row r="707" spans="1:13" x14ac:dyDescent="0.25">
      <c r="A707" s="169" t="s">
        <v>158</v>
      </c>
      <c r="B707" s="216" t="s">
        <v>1041</v>
      </c>
      <c r="G707" s="170"/>
      <c r="H707" s="170"/>
      <c r="I707" s="170"/>
      <c r="J707" s="170"/>
      <c r="K707" s="181"/>
    </row>
    <row r="708" spans="1:13" x14ac:dyDescent="0.25">
      <c r="A708" s="169" t="str">
        <f>"=Goods"</f>
        <v>=Goods</v>
      </c>
      <c r="B708" s="216" t="s">
        <v>906</v>
      </c>
      <c r="G708" s="170"/>
      <c r="H708" s="170"/>
      <c r="I708" s="170"/>
      <c r="J708" s="170"/>
      <c r="K708" s="181"/>
    </row>
    <row r="709" spans="1:13" x14ac:dyDescent="0.25">
      <c r="A709" s="169" t="s">
        <v>1198</v>
      </c>
      <c r="B709" s="170"/>
      <c r="G709" s="170"/>
      <c r="H709" s="170"/>
      <c r="I709" s="170"/>
      <c r="J709" s="170"/>
      <c r="K709" s="181"/>
    </row>
    <row r="710" spans="1:13" x14ac:dyDescent="0.25">
      <c r="A710" s="216"/>
      <c r="B710" s="170"/>
    </row>
    <row r="711" spans="1:13" x14ac:dyDescent="0.25">
      <c r="A711" s="169" t="s">
        <v>158</v>
      </c>
      <c r="B711" s="216" t="s">
        <v>1040</v>
      </c>
    </row>
    <row r="712" spans="1:13" x14ac:dyDescent="0.25">
      <c r="A712" s="169" t="str">
        <f>"=Goods"</f>
        <v>=Goods</v>
      </c>
      <c r="B712" s="216" t="s">
        <v>906</v>
      </c>
    </row>
    <row r="713" spans="1:13" x14ac:dyDescent="0.25">
      <c r="A713" s="169" t="s">
        <v>1199</v>
      </c>
      <c r="B713" s="170"/>
    </row>
    <row r="716" spans="1:13" x14ac:dyDescent="0.25">
      <c r="A716" s="169" t="s">
        <v>905</v>
      </c>
      <c r="B716" s="170" t="s">
        <v>470</v>
      </c>
      <c r="C716" s="170" t="s">
        <v>924</v>
      </c>
      <c r="D716" s="170" t="s">
        <v>925</v>
      </c>
      <c r="E716" s="170" t="s">
        <v>926</v>
      </c>
      <c r="F716" s="217" t="s">
        <v>158</v>
      </c>
      <c r="G716" s="217" t="s">
        <v>927</v>
      </c>
      <c r="H716" s="217" t="s">
        <v>1039</v>
      </c>
      <c r="I716" s="217" t="s">
        <v>1040</v>
      </c>
      <c r="J716" s="217" t="s">
        <v>1041</v>
      </c>
      <c r="K716" s="170" t="s">
        <v>908</v>
      </c>
      <c r="L716" s="181" t="s">
        <v>928</v>
      </c>
      <c r="M716" s="217"/>
    </row>
    <row r="717" spans="1:13" x14ac:dyDescent="0.25">
      <c r="F717" s="170"/>
    </row>
  </sheetData>
  <sheetProtection password="94AB" sheet="1" objects="1" scenarios="1"/>
  <pageMargins left="0.7" right="0.7" top="0.75" bottom="0.75" header="0.51180555555555551" footer="0.51180555555555551"/>
  <pageSetup firstPageNumber="0" orientation="portrait"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H25"/>
  <sheetViews>
    <sheetView workbookViewId="0">
      <selection activeCell="D7" sqref="D7"/>
    </sheetView>
  </sheetViews>
  <sheetFormatPr defaultColWidth="0" defaultRowHeight="15" customHeight="1" zeroHeight="1" x14ac:dyDescent="0.25"/>
  <cols>
    <col min="1" max="1" width="9.140625" style="279" customWidth="1"/>
    <col min="2" max="2" width="24.5703125" customWidth="1"/>
    <col min="3" max="3" width="8.85546875" customWidth="1"/>
    <col min="4" max="4" width="114.5703125" customWidth="1"/>
    <col min="5" max="8" width="9.140625" style="279" customWidth="1"/>
  </cols>
  <sheetData>
    <row r="1" spans="1:8" ht="13.5" customHeight="1" x14ac:dyDescent="0.25">
      <c r="A1" s="333"/>
      <c r="B1" s="334" t="s">
        <v>1154</v>
      </c>
      <c r="C1" s="335"/>
      <c r="D1" s="335"/>
      <c r="E1" s="333"/>
      <c r="F1" s="333"/>
      <c r="G1" s="333"/>
      <c r="H1" s="333"/>
    </row>
    <row r="2" spans="1:8" ht="14.25" customHeight="1" x14ac:dyDescent="0.25">
      <c r="A2" s="333"/>
      <c r="B2" s="335"/>
      <c r="C2" s="335"/>
      <c r="D2" s="335"/>
      <c r="E2" s="333"/>
      <c r="F2" s="333"/>
      <c r="G2" s="333"/>
      <c r="H2" s="333"/>
    </row>
    <row r="3" spans="1:8" s="280" customFormat="1" ht="12" customHeight="1" x14ac:dyDescent="0.25">
      <c r="A3" s="333"/>
      <c r="B3" s="335"/>
      <c r="C3" s="335"/>
      <c r="D3" s="335"/>
      <c r="E3" s="333"/>
      <c r="F3" s="333"/>
      <c r="G3" s="333"/>
      <c r="H3" s="333"/>
    </row>
    <row r="4" spans="1:8" s="280" customFormat="1" ht="16.5" x14ac:dyDescent="0.25">
      <c r="A4" s="333"/>
      <c r="B4" s="336" t="s">
        <v>1155</v>
      </c>
      <c r="C4" s="336"/>
      <c r="D4" s="336"/>
      <c r="E4" s="333"/>
      <c r="F4" s="333"/>
      <c r="G4" s="333"/>
      <c r="H4" s="333"/>
    </row>
    <row r="5" spans="1:8" s="280" customFormat="1" ht="16.5" x14ac:dyDescent="0.3">
      <c r="A5" s="333"/>
      <c r="B5" s="281" t="s">
        <v>1</v>
      </c>
      <c r="C5" s="282"/>
      <c r="D5" s="283"/>
      <c r="E5" s="333"/>
      <c r="F5" s="333"/>
      <c r="G5" s="333"/>
      <c r="H5" s="333"/>
    </row>
    <row r="6" spans="1:8" s="280" customFormat="1" ht="16.5" x14ac:dyDescent="0.3">
      <c r="A6" s="333"/>
      <c r="B6" s="284"/>
      <c r="C6" s="285">
        <v>1</v>
      </c>
      <c r="D6" s="285" t="s">
        <v>1156</v>
      </c>
      <c r="E6" s="333"/>
      <c r="F6" s="333"/>
      <c r="G6" s="333"/>
      <c r="H6" s="333"/>
    </row>
    <row r="7" spans="1:8" s="280" customFormat="1" ht="15.75" x14ac:dyDescent="0.25">
      <c r="A7" s="333"/>
      <c r="B7" s="284"/>
      <c r="C7" s="285">
        <v>2</v>
      </c>
      <c r="D7" s="285" t="s">
        <v>4</v>
      </c>
      <c r="E7" s="333"/>
      <c r="F7" s="333"/>
      <c r="G7" s="333"/>
      <c r="H7" s="333"/>
    </row>
    <row r="8" spans="1:8" s="280" customFormat="1" ht="15.75" x14ac:dyDescent="0.25">
      <c r="A8" s="333"/>
      <c r="B8" s="284"/>
      <c r="C8" s="285">
        <v>3</v>
      </c>
      <c r="D8" s="285" t="s">
        <v>5</v>
      </c>
      <c r="E8" s="333"/>
      <c r="F8" s="333"/>
      <c r="G8" s="333"/>
      <c r="H8" s="333"/>
    </row>
    <row r="9" spans="1:8" ht="15.75" x14ac:dyDescent="0.25">
      <c r="A9" s="333"/>
      <c r="B9" s="284"/>
      <c r="C9" s="285">
        <v>4</v>
      </c>
      <c r="D9" s="285" t="s">
        <v>6</v>
      </c>
      <c r="E9" s="333"/>
      <c r="F9" s="333"/>
      <c r="G9" s="333"/>
      <c r="H9" s="333"/>
    </row>
    <row r="10" spans="1:8" ht="5.25" customHeight="1" x14ac:dyDescent="0.25">
      <c r="A10" s="333"/>
      <c r="B10" s="284"/>
      <c r="C10" s="282"/>
      <c r="D10" s="283"/>
      <c r="E10" s="333"/>
      <c r="F10" s="333"/>
      <c r="G10" s="333"/>
      <c r="H10" s="333"/>
    </row>
    <row r="11" spans="1:8" ht="16.5" x14ac:dyDescent="0.3">
      <c r="A11" s="333"/>
      <c r="B11" s="281" t="s">
        <v>7</v>
      </c>
      <c r="C11" s="282"/>
      <c r="D11" s="283"/>
      <c r="E11" s="333"/>
      <c r="F11" s="333"/>
      <c r="G11" s="333"/>
      <c r="H11" s="333"/>
    </row>
    <row r="12" spans="1:8" ht="16.5" x14ac:dyDescent="0.3">
      <c r="A12" s="333"/>
      <c r="B12" s="284"/>
      <c r="C12" s="285">
        <v>1</v>
      </c>
      <c r="D12" s="285" t="s">
        <v>1157</v>
      </c>
      <c r="E12" s="333"/>
      <c r="F12" s="333"/>
      <c r="G12" s="333"/>
      <c r="H12" s="333"/>
    </row>
    <row r="13" spans="1:8" ht="15.75" x14ac:dyDescent="0.25">
      <c r="A13" s="333"/>
      <c r="B13" s="284"/>
      <c r="C13" s="285">
        <v>2</v>
      </c>
      <c r="D13" s="285" t="s">
        <v>4</v>
      </c>
      <c r="E13" s="333"/>
      <c r="F13" s="333"/>
      <c r="G13" s="333"/>
      <c r="H13" s="333"/>
    </row>
    <row r="14" spans="1:8" ht="15.75" x14ac:dyDescent="0.25">
      <c r="A14" s="333"/>
      <c r="B14" s="284"/>
      <c r="C14" s="285">
        <v>3</v>
      </c>
      <c r="D14" s="285" t="s">
        <v>5</v>
      </c>
      <c r="E14" s="333"/>
      <c r="F14" s="333"/>
      <c r="G14" s="333"/>
      <c r="H14" s="333"/>
    </row>
    <row r="15" spans="1:8" ht="15.75" x14ac:dyDescent="0.25">
      <c r="A15" s="333"/>
      <c r="B15" s="284"/>
      <c r="C15" s="285">
        <v>4</v>
      </c>
      <c r="D15" s="285" t="s">
        <v>6</v>
      </c>
      <c r="E15" s="333"/>
      <c r="F15" s="333"/>
      <c r="G15" s="333"/>
      <c r="H15" s="333"/>
    </row>
    <row r="16" spans="1:8" ht="5.25" customHeight="1" x14ac:dyDescent="0.25">
      <c r="A16" s="333"/>
      <c r="B16" s="284"/>
      <c r="C16" s="282"/>
      <c r="D16" s="283"/>
      <c r="E16" s="333"/>
      <c r="F16" s="333"/>
      <c r="G16" s="333"/>
      <c r="H16" s="333"/>
    </row>
    <row r="17" spans="1:8" ht="16.5" x14ac:dyDescent="0.3">
      <c r="A17" s="333"/>
      <c r="B17" s="281" t="s">
        <v>9</v>
      </c>
      <c r="C17" s="282"/>
      <c r="D17" s="283"/>
      <c r="E17" s="333"/>
      <c r="F17" s="333"/>
      <c r="G17" s="333"/>
      <c r="H17" s="333"/>
    </row>
    <row r="18" spans="1:8" ht="33" x14ac:dyDescent="0.3">
      <c r="A18" s="333"/>
      <c r="B18" s="284"/>
      <c r="C18" s="285">
        <v>1</v>
      </c>
      <c r="D18" s="14" t="s">
        <v>10</v>
      </c>
      <c r="E18" s="333"/>
      <c r="F18" s="333"/>
      <c r="G18" s="333"/>
      <c r="H18" s="333"/>
    </row>
    <row r="19" spans="1:8" ht="31.5" x14ac:dyDescent="0.25">
      <c r="A19" s="333"/>
      <c r="B19" s="284"/>
      <c r="C19" s="285">
        <v>2</v>
      </c>
      <c r="D19" s="14" t="s">
        <v>11</v>
      </c>
      <c r="E19" s="333"/>
      <c r="F19" s="333"/>
      <c r="G19" s="333"/>
      <c r="H19" s="333"/>
    </row>
    <row r="20" spans="1:8" ht="15.75" x14ac:dyDescent="0.25">
      <c r="A20" s="333"/>
      <c r="B20" s="284"/>
      <c r="C20" s="285">
        <v>3</v>
      </c>
      <c r="D20" s="14" t="s">
        <v>6</v>
      </c>
      <c r="E20" s="333"/>
      <c r="F20" s="333"/>
      <c r="G20" s="333"/>
      <c r="H20" s="333"/>
    </row>
    <row r="21" spans="1:8" ht="16.5" x14ac:dyDescent="0.3">
      <c r="A21" s="333"/>
      <c r="B21" s="286"/>
      <c r="C21" s="285">
        <v>4</v>
      </c>
      <c r="D21" s="14" t="s">
        <v>12</v>
      </c>
      <c r="E21" s="333"/>
      <c r="F21" s="333"/>
      <c r="G21" s="333"/>
      <c r="H21" s="333"/>
    </row>
    <row r="22" spans="1:8" x14ac:dyDescent="0.25">
      <c r="A22" s="333"/>
      <c r="B22" s="333"/>
      <c r="C22" s="333"/>
      <c r="D22" s="333"/>
      <c r="E22" s="333"/>
      <c r="F22" s="333"/>
      <c r="G22" s="333"/>
      <c r="H22" s="333"/>
    </row>
    <row r="23" spans="1:8" x14ac:dyDescent="0.25">
      <c r="A23" s="333"/>
      <c r="B23" s="333"/>
      <c r="C23" s="333"/>
      <c r="D23" s="333"/>
      <c r="E23" s="333"/>
      <c r="F23" s="333"/>
      <c r="G23" s="333"/>
    </row>
    <row r="24" spans="1:8" hidden="1" x14ac:dyDescent="0.25"/>
    <row r="25" spans="1:8" hidden="1" x14ac:dyDescent="0.25">
      <c r="B25" s="125"/>
    </row>
  </sheetData>
  <sheetProtection sheet="1" objects="1" scenarios="1"/>
  <mergeCells count="6">
    <mergeCell ref="A1:A23"/>
    <mergeCell ref="B1:D3"/>
    <mergeCell ref="E1:H22"/>
    <mergeCell ref="B4:D4"/>
    <mergeCell ref="B22:D23"/>
    <mergeCell ref="E23:G23"/>
  </mergeCells>
  <pageMargins left="0.7" right="0.7" top="0.75" bottom="0.75" header="0.3" footer="0.3"/>
  <pageSetup orientation="portrait" horizontalDpi="90" verticalDpi="9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D12"/>
  <sheetViews>
    <sheetView tabSelected="1" workbookViewId="0">
      <selection activeCell="B4" sqref="B4"/>
    </sheetView>
  </sheetViews>
  <sheetFormatPr defaultColWidth="0" defaultRowHeight="15.75" zeroHeight="1" x14ac:dyDescent="0.25"/>
  <cols>
    <col min="1" max="1" width="39.140625" style="35" customWidth="1"/>
    <col min="2" max="2" width="27.5703125" style="35" customWidth="1"/>
    <col min="3" max="3" width="16" style="49" customWidth="1"/>
    <col min="4" max="16384" width="0" style="35" hidden="1"/>
  </cols>
  <sheetData>
    <row r="1" spans="1:4" s="50" customFormat="1" ht="48.75" customHeight="1" x14ac:dyDescent="0.25">
      <c r="B1" s="337" t="s">
        <v>964</v>
      </c>
      <c r="C1" s="337"/>
    </row>
    <row r="2" spans="1:4" s="51" customFormat="1" ht="21" customHeight="1" x14ac:dyDescent="0.25">
      <c r="A2" s="338" t="s">
        <v>484</v>
      </c>
      <c r="B2" s="338"/>
      <c r="C2" s="339" t="s">
        <v>1255</v>
      </c>
      <c r="D2" s="339"/>
    </row>
    <row r="3" spans="1:4" x14ac:dyDescent="0.25">
      <c r="A3" s="52" t="s">
        <v>965</v>
      </c>
      <c r="B3" s="53"/>
      <c r="C3" s="275" t="str">
        <f>MID(SecA.RtnPdFrom,4,2)</f>
        <v/>
      </c>
    </row>
    <row r="4" spans="1:4" x14ac:dyDescent="0.25">
      <c r="A4" s="52" t="s">
        <v>966</v>
      </c>
      <c r="B4" s="54"/>
      <c r="C4" s="276" t="str">
        <f>IF(ISERROR(LOOKUP(SecA.RtnType,ReturnTypeSorted,ReturnTypeCode)),"",LOOKUP(SecA.RtnType,ReturnTypeSorted,ReturnTypeCode))</f>
        <v/>
      </c>
    </row>
    <row r="5" spans="1:4" x14ac:dyDescent="0.25">
      <c r="A5" s="52" t="s">
        <v>967</v>
      </c>
      <c r="B5" s="54"/>
      <c r="C5" s="276" t="str">
        <f>IF(ISERROR(LOOKUP(SecA.EntityType,EntityTypeSorted,EntityTypeCode)),"",LOOKUP(SecA.EntityType,EntityTypeSorted,EntityTypeCode))</f>
        <v/>
      </c>
    </row>
    <row r="6" spans="1:4" x14ac:dyDescent="0.25">
      <c r="A6" s="52" t="s">
        <v>968</v>
      </c>
      <c r="B6" s="55"/>
      <c r="C6" s="277" t="s">
        <v>1035</v>
      </c>
    </row>
    <row r="7" spans="1:4" x14ac:dyDescent="0.25">
      <c r="A7" s="314" t="s">
        <v>969</v>
      </c>
      <c r="B7" s="65" t="s">
        <v>1035</v>
      </c>
      <c r="C7" s="277" t="s">
        <v>1035</v>
      </c>
    </row>
    <row r="8" spans="1:4" ht="31.5" x14ac:dyDescent="0.25">
      <c r="A8" s="315" t="s">
        <v>1247</v>
      </c>
      <c r="B8" s="319"/>
      <c r="C8" s="277"/>
    </row>
    <row r="9" spans="1:4" ht="37.5" customHeight="1" x14ac:dyDescent="0.25">
      <c r="A9" s="254" t="str">
        <f>RIGHT(C2,LEN(C2)-8)</f>
        <v>15.0.9</v>
      </c>
      <c r="B9" s="254">
        <f>obligationId</f>
        <v>9</v>
      </c>
      <c r="C9" s="275" t="str">
        <f>RIGHT(SecA.RtnPdFrom,4)</f>
        <v/>
      </c>
    </row>
    <row r="10" spans="1:4" ht="37.5" customHeight="1" x14ac:dyDescent="0.25">
      <c r="A10" s="254" t="str">
        <f>templateType</f>
        <v>XLS</v>
      </c>
      <c r="B10" s="254" t="str">
        <f>officeVersion</f>
        <v>EXCEL 1997-2003</v>
      </c>
      <c r="C10" s="278"/>
    </row>
    <row r="11" spans="1:4" ht="37.5" customHeight="1" x14ac:dyDescent="0.25">
      <c r="A11" s="254">
        <f>moduleId</f>
        <v>2</v>
      </c>
      <c r="B11" s="254">
        <f>formId</f>
        <v>4</v>
      </c>
      <c r="C11" s="278"/>
    </row>
    <row r="12" spans="1:4" ht="37.5" customHeight="1" x14ac:dyDescent="0.25">
      <c r="A12" s="254"/>
      <c r="B12" s="278" t="s">
        <v>1035</v>
      </c>
      <c r="C12" s="278" t="s">
        <v>1035</v>
      </c>
    </row>
  </sheetData>
  <sheetProtection password="94AB" sheet="1" objects="1" scenarios="1" selectLockedCells="1"/>
  <mergeCells count="3">
    <mergeCell ref="B1:C1"/>
    <mergeCell ref="A2:B2"/>
    <mergeCell ref="C2:D2"/>
  </mergeCells>
  <dataValidations xWindow="1003" yWindow="358" count="5">
    <dataValidation type="list" allowBlank="1" showInputMessage="1" showErrorMessage="1" errorTitle="Data Error:" error="Please select data from DropDown Only. " promptTitle="List:" prompt="Select data from DropDown List. " sqref="B4">
      <formula1>ReturnType</formula1>
      <formula2>0</formula2>
    </dataValidation>
    <dataValidation type="textLength" operator="lessThan" allowBlank="1" showInputMessage="1" showErrorMessage="1" errorTitle="Data Error:" error="Please enter Personal Identification Number in proper format.  " promptTitle="Alphanumeric:" prompt="Enter alphanumeric values for Personal Identification Number. " sqref="B3">
      <formula1>16</formula1>
    </dataValidation>
    <dataValidation type="list" allowBlank="1" showInputMessage="1" showErrorMessage="1" errorTitle="Data Error:" error="Please select data from DropDown Only. " promptTitle="List:" prompt="Select data from DropDown List. " sqref="B5">
      <formula1>EntityType</formula1>
      <formula2>0</formula2>
    </dataValidation>
    <dataValidation type="textLength" allowBlank="1" showInputMessage="1" showErrorMessage="1" errorTitle="Data Error:" error="Please enter date value in dd/mm/yyyy format." promptTitle="Date:" prompt="Enter date value in dd/mm/yyyy format." sqref="B6:B7">
      <formula1>10</formula1>
      <formula2>10</formula2>
    </dataValidation>
    <dataValidation type="list" allowBlank="1" showInputMessage="1" showErrorMessage="1" errorTitle="Data Error:" error="Select data from DropDown List. " promptTitle="VAT Non-resident" prompt="Select data from DropDown List." sqref="B8">
      <formula1>"Yes,No"</formula1>
    </dataValidation>
  </dataValidations>
  <pageMargins left="0.7" right="0.7" top="0.75" bottom="0.75" header="0.51180555555555551" footer="0.51180555555555551"/>
  <pageSetup firstPageNumber="0" orientation="portrait" horizontalDpi="300" verticalDpi="300"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01EBF0"/>
  </sheetPr>
  <dimension ref="A1:O23"/>
  <sheetViews>
    <sheetView topLeftCell="B1" workbookViewId="0">
      <selection activeCell="G6" sqref="G6"/>
    </sheetView>
  </sheetViews>
  <sheetFormatPr defaultColWidth="0" defaultRowHeight="15.75" zeroHeight="1" x14ac:dyDescent="0.25"/>
  <cols>
    <col min="1" max="7" width="27.5703125" style="57" customWidth="1"/>
    <col min="8" max="8" width="32.140625" style="57" customWidth="1"/>
    <col min="9" max="10" width="27.5703125" style="57" customWidth="1"/>
    <col min="11" max="11" width="9.5703125" style="57" customWidth="1"/>
    <col min="12" max="14" width="3.5703125" style="57" customWidth="1"/>
    <col min="15" max="16384" width="0" style="57" hidden="1"/>
  </cols>
  <sheetData>
    <row r="1" spans="1:15" ht="33" customHeight="1" x14ac:dyDescent="0.25">
      <c r="A1" s="340" t="s">
        <v>970</v>
      </c>
      <c r="B1" s="340"/>
      <c r="C1" s="340"/>
      <c r="D1" s="340"/>
      <c r="E1" s="340"/>
      <c r="F1" s="340"/>
      <c r="G1" s="340"/>
      <c r="H1" s="340"/>
      <c r="I1" s="340"/>
      <c r="J1" s="340"/>
      <c r="K1" s="58"/>
      <c r="L1" s="59"/>
      <c r="M1" s="59"/>
      <c r="N1" s="59"/>
    </row>
    <row r="2" spans="1:15" ht="32.25" customHeight="1" x14ac:dyDescent="0.25">
      <c r="A2" s="60" t="s">
        <v>577</v>
      </c>
      <c r="B2" s="60" t="s">
        <v>578</v>
      </c>
      <c r="C2" s="60" t="s">
        <v>579</v>
      </c>
      <c r="D2" s="60" t="s">
        <v>580</v>
      </c>
      <c r="E2" s="60" t="s">
        <v>581</v>
      </c>
      <c r="F2" s="60" t="s">
        <v>582</v>
      </c>
      <c r="G2" s="60" t="s">
        <v>971</v>
      </c>
      <c r="H2" s="60" t="s">
        <v>1238</v>
      </c>
      <c r="I2" s="60" t="s">
        <v>585</v>
      </c>
      <c r="J2" s="60" t="s">
        <v>586</v>
      </c>
      <c r="K2" s="61" t="s">
        <v>972</v>
      </c>
      <c r="L2" s="59"/>
      <c r="M2" s="59"/>
      <c r="N2" s="59"/>
    </row>
    <row r="3" spans="1:15" ht="16.5" x14ac:dyDescent="0.3">
      <c r="A3" s="309"/>
      <c r="B3" s="294"/>
      <c r="C3" s="316"/>
      <c r="D3" s="310"/>
      <c r="E3" s="294"/>
      <c r="F3" s="294"/>
      <c r="G3" s="317"/>
      <c r="H3" s="67" t="str">
        <f>IF(G3&lt;&gt;"",
IF(
AND(SecA.MonthCode&gt;="04",SecA.RtnYear="2020"),
14*G3/100,
16*G3/100),
"")</f>
        <v/>
      </c>
      <c r="I3" s="219"/>
      <c r="J3" s="220"/>
      <c r="K3" s="59" t="str">
        <f>IF(COUNTBLANK(A3:J3)=10,"","GNRL")</f>
        <v/>
      </c>
      <c r="L3" s="59">
        <v>16</v>
      </c>
      <c r="M3" s="59" t="str">
        <f>IF(G3&gt;0,CONCATENATE(A3,E3,D3),"")</f>
        <v/>
      </c>
      <c r="N3" s="59" t="str">
        <f>CONCATENATE(A3,I3,J3)</f>
        <v/>
      </c>
      <c r="O3" s="57" t="str">
        <f ca="1">IF(G3&lt;0,IF(NOT(ISERROR(MATCH(N3,$M$3:OFFSET(searchOffset,-1,0),0))),"","E"),"")</f>
        <v/>
      </c>
    </row>
    <row r="4" spans="1:15" ht="16.5" x14ac:dyDescent="0.3">
      <c r="A4" s="309"/>
      <c r="B4" s="294"/>
      <c r="C4" s="316"/>
      <c r="D4" s="310"/>
      <c r="E4" s="294"/>
      <c r="F4" s="294"/>
      <c r="G4" s="317"/>
      <c r="H4" s="67" t="str">
        <f>IF(G4&lt;&gt;"",
IF(
AND(SecA.MonthCode&gt;="04",SecA.RtnYear="2020"),
14*G4/100,
16*G4/100),
"")</f>
        <v/>
      </c>
      <c r="I4" s="219"/>
      <c r="J4" s="220"/>
      <c r="K4" s="59" t="str">
        <f>IF(COUNTBLANK(A4:J4)=10,"","GNRL")</f>
        <v/>
      </c>
      <c r="L4" s="59">
        <v>16</v>
      </c>
      <c r="M4" s="59" t="str">
        <f>IF(G4&gt;0,CONCATENATE(A4,E4,D4),"")</f>
        <v/>
      </c>
      <c r="N4" s="59" t="str">
        <f>CONCATENATE(A4,I4,J4)</f>
        <v/>
      </c>
      <c r="O4" s="57" t="str">
        <f ca="1">IF(G4&lt;0,IF(NOT(ISERROR(MATCH(N4,$M$3:OFFSET(searchOffset,-1,0),0))),"","E"),"")</f>
        <v/>
      </c>
    </row>
    <row r="5" spans="1:15" ht="16.5" customHeight="1" x14ac:dyDescent="0.3">
      <c r="A5" s="341" t="s">
        <v>973</v>
      </c>
      <c r="B5" s="341"/>
      <c r="C5" s="341"/>
      <c r="D5" s="341"/>
      <c r="E5" s="341"/>
      <c r="F5" s="341"/>
      <c r="G5" s="69">
        <f ca="1">SUM(G3:OFFSET(Sch1.SalesAmtWithPINTO,-1,0))</f>
        <v>0</v>
      </c>
      <c r="H5" s="67">
        <f ca="1">SUM(H3:OFFSET(Sch1.VATAmtWithPINTO,-1,0))</f>
        <v>0</v>
      </c>
      <c r="I5" s="70"/>
      <c r="J5" s="70"/>
      <c r="K5" s="59"/>
      <c r="L5" s="59"/>
      <c r="M5" s="59"/>
      <c r="N5" s="59"/>
    </row>
    <row r="6" spans="1:15" ht="16.5" customHeight="1" x14ac:dyDescent="0.3">
      <c r="A6" s="341" t="s">
        <v>974</v>
      </c>
      <c r="B6" s="341"/>
      <c r="C6" s="341"/>
      <c r="D6" s="341"/>
      <c r="E6" s="341"/>
      <c r="F6" s="341"/>
      <c r="G6" s="71"/>
      <c r="H6" s="67">
        <f>IF(AND(SecA.RtnYear="2020",SecA.MonthCode&gt;="04"),G6*14/100,G6*16/100)</f>
        <v>0</v>
      </c>
      <c r="I6" s="70"/>
      <c r="J6" s="70"/>
      <c r="K6" s="59"/>
      <c r="L6" s="59"/>
      <c r="M6" s="59"/>
      <c r="N6" s="59"/>
    </row>
    <row r="7" spans="1:15" ht="16.5" x14ac:dyDescent="0.3">
      <c r="A7" s="341" t="s">
        <v>975</v>
      </c>
      <c r="B7" s="341"/>
      <c r="C7" s="341"/>
      <c r="D7" s="341"/>
      <c r="E7" s="341"/>
      <c r="F7" s="341"/>
      <c r="G7" s="69">
        <f ca="1">SUM(Sch1.SalesAmtWithPINTO,Sch1.SalesAmtWithoutPINTO)</f>
        <v>0</v>
      </c>
      <c r="H7" s="67">
        <f ca="1">SUM(Sch1.VATAmtWithPINTO,Sch1.VATAmtWithoutPINTO)</f>
        <v>0</v>
      </c>
      <c r="I7" s="70"/>
      <c r="J7" s="70"/>
      <c r="K7" s="59"/>
      <c r="L7" s="59"/>
      <c r="M7" s="59"/>
      <c r="N7" s="59"/>
    </row>
    <row r="8" spans="1:15" ht="37.5" customHeight="1" x14ac:dyDescent="0.25">
      <c r="A8" s="59"/>
      <c r="B8" s="59"/>
      <c r="C8" s="59"/>
      <c r="D8" s="59"/>
      <c r="E8" s="59"/>
      <c r="F8" s="59"/>
      <c r="G8" s="59"/>
      <c r="H8" s="59"/>
      <c r="I8" s="59"/>
      <c r="J8" s="59"/>
      <c r="K8" s="59"/>
      <c r="L8" s="59"/>
      <c r="M8" s="59"/>
      <c r="N8" s="59"/>
    </row>
    <row r="9" spans="1:15" ht="37.5" customHeight="1" x14ac:dyDescent="0.25">
      <c r="A9" s="59"/>
      <c r="B9" s="59"/>
      <c r="C9" s="59"/>
      <c r="D9" s="59"/>
      <c r="E9" s="59"/>
      <c r="F9" s="59"/>
      <c r="G9" s="59"/>
      <c r="H9" s="59"/>
      <c r="I9" s="59"/>
      <c r="J9" s="59"/>
      <c r="K9" s="59"/>
      <c r="L9" s="59"/>
      <c r="M9" s="59"/>
      <c r="N9" s="59"/>
    </row>
    <row r="10" spans="1:15" hidden="1" x14ac:dyDescent="0.25">
      <c r="A10" s="59"/>
      <c r="B10" s="59"/>
      <c r="C10" s="59"/>
      <c r="D10" s="59"/>
      <c r="E10" s="59"/>
      <c r="F10" s="59"/>
      <c r="G10" s="59"/>
      <c r="H10" s="59"/>
      <c r="I10" s="59"/>
      <c r="J10" s="59"/>
      <c r="K10" s="59"/>
    </row>
    <row r="11" spans="1:15" hidden="1" x14ac:dyDescent="0.25">
      <c r="A11" s="59"/>
      <c r="B11" s="59"/>
      <c r="C11" s="59"/>
      <c r="D11" s="59"/>
      <c r="E11" s="59"/>
      <c r="F11" s="59"/>
      <c r="G11" s="59"/>
      <c r="H11" s="59"/>
      <c r="I11" s="59"/>
      <c r="J11" s="59"/>
      <c r="K11" s="59"/>
    </row>
    <row r="12" spans="1:15" hidden="1" x14ac:dyDescent="0.25">
      <c r="A12" s="59"/>
      <c r="B12" s="59"/>
      <c r="C12" s="59"/>
      <c r="D12" s="59"/>
      <c r="E12" s="59"/>
      <c r="F12" s="59"/>
      <c r="G12" s="59"/>
      <c r="H12" s="59"/>
      <c r="I12" s="59"/>
      <c r="J12" s="59"/>
      <c r="K12" s="59"/>
    </row>
    <row r="13" spans="1:15" hidden="1" x14ac:dyDescent="0.25">
      <c r="A13" s="59"/>
      <c r="B13" s="59"/>
      <c r="C13" s="59"/>
      <c r="D13" s="59"/>
      <c r="E13" s="59"/>
      <c r="F13" s="59"/>
      <c r="G13" s="59"/>
      <c r="H13" s="59"/>
      <c r="I13" s="59"/>
      <c r="J13" s="59"/>
      <c r="K13" s="59"/>
    </row>
    <row r="14" spans="1:15" hidden="1" x14ac:dyDescent="0.25">
      <c r="A14" s="59"/>
      <c r="B14" s="59"/>
      <c r="C14" s="59"/>
      <c r="D14" s="59"/>
      <c r="E14" s="59"/>
      <c r="F14" s="59"/>
      <c r="G14" s="59"/>
      <c r="H14" s="59"/>
      <c r="I14" s="59"/>
      <c r="J14" s="59"/>
      <c r="K14" s="59"/>
    </row>
    <row r="15" spans="1:15" hidden="1" x14ac:dyDescent="0.25"/>
    <row r="16" spans="1:15" hidden="1" x14ac:dyDescent="0.25"/>
    <row r="17" hidden="1" x14ac:dyDescent="0.25"/>
    <row r="18" hidden="1" x14ac:dyDescent="0.25"/>
    <row r="19" hidden="1" x14ac:dyDescent="0.25"/>
    <row r="20" hidden="1" x14ac:dyDescent="0.25"/>
    <row r="21" hidden="1" x14ac:dyDescent="0.25"/>
    <row r="22" hidden="1" x14ac:dyDescent="0.25"/>
    <row r="23" hidden="1" x14ac:dyDescent="0.25"/>
  </sheetData>
  <sheetProtection password="94AB" sheet="1" objects="1" scenarios="1" selectLockedCells="1"/>
  <mergeCells count="4">
    <mergeCell ref="A1:J1"/>
    <mergeCell ref="A5:F5"/>
    <mergeCell ref="A6:F6"/>
    <mergeCell ref="A7:F7"/>
  </mergeCells>
  <dataValidations xWindow="1224" yWindow="599" count="8">
    <dataValidation type="decimal" allowBlank="1" showInputMessage="1" showErrorMessage="1" errorTitle="Data Error:" error="Please Enter numeric value of length less than or equal to 15 digit." promptTitle="Numeric:" prompt="Enter numeric value of length less than or equal to 15 digit." sqref="G6">
      <formula1>0</formula1>
      <formula2>999999999999999</formula2>
    </dataValidation>
    <dataValidation type="textLength" allowBlank="1" showInputMessage="1" showErrorMessage="1" errorTitle="Data Error:" error="Please enter PIN in proper format.  " promptTitle="Alphanumeric:" prompt="Enter 11 digit alphanumeric values for PIN. " sqref="A3:A4">
      <formula1>11</formula1>
      <formula2>11</formula2>
    </dataValidation>
    <dataValidation type="textLength" operator="lessThanOrEqual" allowBlank="1" showInputMessage="1" showErrorMessage="1" errorTitle="Data Error:" error="Please enter alphanumeric value of length less than or equal to 200  characters." promptTitle="Alphanumeric:" prompt="Enter alphanumeric value of length less than or equal to 200  characters.Special characters like Space , - . / : are allowed." sqref="F3:F4">
      <formula1>200</formula1>
      <formula2>0</formula2>
    </dataValidation>
    <dataValidation type="textLength" allowBlank="1" showInputMessage="1" showErrorMessage="1" errorTitle="Data Error:" error="Please enter date value in dd/mm/yyyy format." promptTitle="Date:" prompt="Enter date value in dd/mm/yyyy format." sqref="D3:D4 J3:J4">
      <formula1>10</formula1>
      <formula2>11</formula2>
    </dataValidation>
    <dataValidation type="textLength" operator="lessThanOrEqual" allowBlank="1" showInputMessage="1" showErrorMessage="1" errorTitle="Data Error:" error="Please enter alphanumeric value of length less than or equal to 50  characters." promptTitle="Alphanumeric:" prompt="Enter alphanumeric value of length less than or equal to 50  characters.Special characters like Space , - . / : are allowed." sqref="B3:B4">
      <formula1>50</formula1>
      <formula2>0</formula2>
    </dataValidation>
    <dataValidation type="textLength" operator="lessThanOrEqual" allowBlank="1" showInputMessage="1" showErrorMessage="1" errorTitle="Data Error:" error="Please enter alphanumeric value of length less than or equal to 40  characters." promptTitle="Alphanumeric:" prompt="Enter alphanumeric value of length less than or equal to 40  characters.Special characters like Space , - . / : are allowed." sqref="I3:I4 E3:E4">
      <formula1>40</formula1>
    </dataValidation>
    <dataValidation type="textLength" operator="lessThanOrEqual" allowBlank="1" showInputMessage="1" showErrorMessage="1" errorTitle="Data Error:" error="Please enter alphanumeric value of length less than or equal to 20  characters." promptTitle="Alphanumeric:" prompt="Enter alphanumeric value of length less than or equal to 20  characters.Special characters are not allowed." sqref="C3:C4">
      <formula1>20</formula1>
      <formula2>0</formula2>
    </dataValidation>
    <dataValidation type="decimal" allowBlank="1" showInputMessage="1" showErrorMessage="1" errorTitle="Data Error:" error="Please enter positive numeric value of length less than or equal to 15 digit." promptTitle="Numeric:" prompt="Enter numeric value of length less than or equal to 15 digit." sqref="G3:G4">
      <formula1>-1000000000000000</formula1>
      <formula2>999999999999999</formula2>
    </dataValidation>
  </dataValidations>
  <pageMargins left="0.7" right="0.7" top="0.75" bottom="0.75" header="0.51180555555555551" footer="0.51180555555555551"/>
  <pageSetup firstPageNumber="0" orientation="portrait" horizontalDpi="300" verticalDpi="300"/>
  <headerFooter alignWithMargins="0"/>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rgb="FF01EBF0"/>
  </sheetPr>
  <dimension ref="A1:O29"/>
  <sheetViews>
    <sheetView topLeftCell="F1" workbookViewId="0">
      <selection activeCell="A3" sqref="A3"/>
    </sheetView>
  </sheetViews>
  <sheetFormatPr defaultColWidth="0" defaultRowHeight="15.75" zeroHeight="1" x14ac:dyDescent="0.25"/>
  <cols>
    <col min="1" max="10" width="27.5703125" style="57" customWidth="1"/>
    <col min="11" max="15" width="3.5703125" style="57" customWidth="1"/>
    <col min="16" max="16384" width="0" style="57" hidden="1"/>
  </cols>
  <sheetData>
    <row r="1" spans="1:15" s="72" customFormat="1" ht="31.5" customHeight="1" x14ac:dyDescent="0.25">
      <c r="A1" s="342" t="s">
        <v>976</v>
      </c>
      <c r="B1" s="342"/>
      <c r="C1" s="342"/>
      <c r="D1" s="342"/>
      <c r="E1" s="342"/>
      <c r="F1" s="342"/>
      <c r="G1" s="342"/>
      <c r="H1" s="342"/>
      <c r="I1" s="342"/>
      <c r="J1" s="342"/>
      <c r="K1" s="61"/>
      <c r="L1" s="59"/>
      <c r="M1" s="59"/>
      <c r="N1" s="59"/>
      <c r="O1" s="59"/>
    </row>
    <row r="2" spans="1:15" ht="33" x14ac:dyDescent="0.25">
      <c r="A2" s="60" t="s">
        <v>577</v>
      </c>
      <c r="B2" s="60" t="s">
        <v>578</v>
      </c>
      <c r="C2" s="60" t="s">
        <v>579</v>
      </c>
      <c r="D2" s="60" t="s">
        <v>580</v>
      </c>
      <c r="E2" s="60" t="s">
        <v>581</v>
      </c>
      <c r="F2" s="60" t="s">
        <v>582</v>
      </c>
      <c r="G2" s="60" t="s">
        <v>971</v>
      </c>
      <c r="H2" s="73" t="s">
        <v>1215</v>
      </c>
      <c r="I2" s="60" t="s">
        <v>585</v>
      </c>
      <c r="J2" s="60" t="s">
        <v>586</v>
      </c>
      <c r="K2" s="61" t="s">
        <v>972</v>
      </c>
      <c r="L2" s="61"/>
      <c r="M2" s="61"/>
      <c r="N2" s="61"/>
      <c r="O2" s="61"/>
    </row>
    <row r="3" spans="1:15" ht="16.5" x14ac:dyDescent="0.3">
      <c r="A3" s="309"/>
      <c r="B3" s="309"/>
      <c r="C3" s="309"/>
      <c r="D3" s="326"/>
      <c r="E3" s="294"/>
      <c r="F3" s="309"/>
      <c r="G3" s="309"/>
      <c r="H3" s="67" t="str">
        <f>IF(G3="","",G3*8/100)</f>
        <v/>
      </c>
      <c r="I3" s="219"/>
      <c r="J3" s="220"/>
      <c r="K3" s="59" t="str">
        <f>IF(COUNTBLANK(A3:J3)=10,"","OTHR")</f>
        <v/>
      </c>
      <c r="L3" s="59"/>
      <c r="M3" s="59" t="str">
        <f>IF(G3&gt;0,CONCATENATE(A3,E3,D3),"")</f>
        <v/>
      </c>
      <c r="N3" s="59" t="str">
        <f>CONCATENATE(A3,I3,J3)</f>
        <v/>
      </c>
      <c r="O3" s="59" t="str">
        <f ca="1">IF(G3&lt;0,IF(NOT(ISERROR(MATCH(N3,$M$3:OFFSET(searchoffset_Section_C,-1,0),0))),"","E"),"")</f>
        <v/>
      </c>
    </row>
    <row r="4" spans="1:15" ht="16.5" x14ac:dyDescent="0.3">
      <c r="A4" s="309"/>
      <c r="B4" s="309"/>
      <c r="C4" s="309"/>
      <c r="D4" s="326"/>
      <c r="E4" s="294"/>
      <c r="F4" s="309"/>
      <c r="G4" s="309"/>
      <c r="H4" s="67" t="str">
        <f>IF(G4="","",G4*8/100)</f>
        <v/>
      </c>
      <c r="I4" s="219"/>
      <c r="J4" s="220"/>
      <c r="K4" s="59" t="str">
        <f>IF(COUNTBLANK(A4:J4)=10,"","OTHR")</f>
        <v/>
      </c>
      <c r="L4" s="59"/>
      <c r="M4" s="59" t="str">
        <f>IF(G4&gt;0,CONCATENATE(A4,E4,D4),"")</f>
        <v/>
      </c>
      <c r="N4" s="59" t="str">
        <f>CONCATENATE(A4,I4,J4)</f>
        <v/>
      </c>
      <c r="O4" s="59" t="str">
        <f ca="1">IF(G4&lt;0,IF(NOT(ISERROR(MATCH(N4,$M$3:OFFSET(searchoffset_Section_C,-1,0),0))),"","E"),"")</f>
        <v/>
      </c>
    </row>
    <row r="5" spans="1:15" ht="16.5" x14ac:dyDescent="0.3">
      <c r="A5" s="341" t="s">
        <v>973</v>
      </c>
      <c r="B5" s="341"/>
      <c r="C5" s="341"/>
      <c r="D5" s="341"/>
      <c r="E5" s="341"/>
      <c r="F5" s="341"/>
      <c r="G5" s="69">
        <f ca="1">SUM(G3:OFFSET(Sch2.SalesAmtWithPINTO,-1,0))</f>
        <v>0</v>
      </c>
      <c r="H5" s="67">
        <f ca="1">IF(G5="","",G5*8/100)</f>
        <v>0</v>
      </c>
      <c r="I5" s="70"/>
      <c r="J5" s="70"/>
      <c r="K5" s="59"/>
      <c r="L5" s="59"/>
      <c r="M5" s="59"/>
      <c r="N5" s="59"/>
      <c r="O5" s="59"/>
    </row>
    <row r="6" spans="1:15" ht="16.5" x14ac:dyDescent="0.3">
      <c r="A6" s="341" t="s">
        <v>974</v>
      </c>
      <c r="B6" s="341"/>
      <c r="C6" s="341"/>
      <c r="D6" s="341"/>
      <c r="E6" s="341"/>
      <c r="F6" s="341"/>
      <c r="G6" s="304">
        <v>0</v>
      </c>
      <c r="H6" s="67">
        <f>IF(G6="","",G6*8/100)</f>
        <v>0</v>
      </c>
      <c r="I6" s="70"/>
      <c r="J6" s="70"/>
      <c r="K6" s="59"/>
      <c r="L6" s="59"/>
      <c r="M6" s="59"/>
      <c r="N6" s="59"/>
      <c r="O6" s="59"/>
    </row>
    <row r="7" spans="1:15" ht="16.5" x14ac:dyDescent="0.3">
      <c r="A7" s="341" t="s">
        <v>975</v>
      </c>
      <c r="B7" s="341"/>
      <c r="C7" s="341"/>
      <c r="D7" s="341"/>
      <c r="E7" s="341"/>
      <c r="F7" s="341"/>
      <c r="G7" s="69">
        <f ca="1">SUM(Sch2.SalesAmtWithPINTO,Sch2.SalesAmtWithoutPINTO)</f>
        <v>0</v>
      </c>
      <c r="H7" s="67">
        <f ca="1">SUM(Sch2.VATAmtWithPINTO,Sch2.VATAmtWithoutPINTO)</f>
        <v>0</v>
      </c>
      <c r="I7" s="70"/>
      <c r="J7" s="70"/>
      <c r="K7" s="59"/>
      <c r="L7" s="59"/>
      <c r="M7" s="59"/>
      <c r="N7" s="59"/>
      <c r="O7" s="59"/>
    </row>
    <row r="8" spans="1:15" ht="37.5" customHeight="1" x14ac:dyDescent="0.25">
      <c r="A8" s="59"/>
      <c r="B8" s="59"/>
      <c r="C8" s="59"/>
      <c r="D8" s="59"/>
      <c r="E8" s="59"/>
      <c r="F8" s="59"/>
      <c r="G8" s="59"/>
      <c r="H8" s="59"/>
      <c r="I8" s="59"/>
      <c r="J8" s="59"/>
      <c r="K8" s="59"/>
      <c r="L8" s="59"/>
      <c r="M8" s="59"/>
      <c r="N8" s="59"/>
      <c r="O8" s="59"/>
    </row>
    <row r="9" spans="1:15" ht="37.5" customHeight="1" x14ac:dyDescent="0.25">
      <c r="A9" s="59"/>
      <c r="B9" s="59"/>
      <c r="C9" s="59"/>
      <c r="D9" s="59"/>
      <c r="E9" s="59"/>
      <c r="F9" s="59"/>
      <c r="G9" s="59"/>
      <c r="H9" s="59"/>
      <c r="I9" s="59"/>
      <c r="J9" s="59"/>
      <c r="K9" s="59"/>
      <c r="L9" s="59"/>
      <c r="M9" s="59"/>
      <c r="N9" s="59"/>
      <c r="O9" s="59"/>
    </row>
    <row r="10" spans="1:15" hidden="1" x14ac:dyDescent="0.25">
      <c r="A10" s="59"/>
      <c r="B10" s="59"/>
      <c r="C10" s="59"/>
      <c r="D10" s="59"/>
      <c r="E10" s="59"/>
      <c r="F10" s="59"/>
      <c r="G10" s="59"/>
      <c r="H10" s="59"/>
      <c r="I10" s="59"/>
      <c r="J10" s="59"/>
      <c r="K10" s="59"/>
      <c r="L10" s="59"/>
      <c r="M10" s="59"/>
      <c r="N10" s="59"/>
      <c r="O10" s="59"/>
    </row>
    <row r="11" spans="1:15" hidden="1" x14ac:dyDescent="0.25">
      <c r="A11" s="59"/>
      <c r="B11" s="59"/>
      <c r="C11" s="59"/>
      <c r="D11" s="59"/>
      <c r="E11" s="59"/>
      <c r="F11" s="59"/>
      <c r="G11" s="59"/>
      <c r="H11" s="59"/>
      <c r="I11" s="59"/>
      <c r="J11" s="59"/>
      <c r="K11" s="59"/>
      <c r="L11" s="59"/>
      <c r="M11" s="59"/>
      <c r="N11" s="59"/>
      <c r="O11" s="59"/>
    </row>
    <row r="12" spans="1:15" hidden="1" x14ac:dyDescent="0.25">
      <c r="A12" s="59"/>
      <c r="B12" s="59"/>
      <c r="C12" s="59"/>
      <c r="D12" s="59"/>
      <c r="E12" s="59"/>
      <c r="F12" s="59"/>
      <c r="G12" s="59"/>
      <c r="H12" s="59"/>
      <c r="I12" s="59"/>
      <c r="J12" s="59"/>
      <c r="K12" s="59"/>
      <c r="L12" s="59"/>
      <c r="M12" s="59"/>
      <c r="N12" s="59"/>
      <c r="O12" s="59"/>
    </row>
    <row r="13" spans="1:15" hidden="1" x14ac:dyDescent="0.25">
      <c r="A13" s="59"/>
      <c r="B13" s="59"/>
      <c r="C13" s="59"/>
      <c r="D13" s="59"/>
      <c r="E13" s="59"/>
      <c r="F13" s="59"/>
      <c r="G13" s="59"/>
      <c r="H13" s="59"/>
      <c r="I13" s="59"/>
      <c r="J13" s="59"/>
      <c r="K13" s="59"/>
      <c r="L13" s="59"/>
      <c r="M13" s="59"/>
      <c r="N13" s="59"/>
      <c r="O13" s="59"/>
    </row>
    <row r="14" spans="1:15" hidden="1" x14ac:dyDescent="0.25">
      <c r="A14" s="59"/>
      <c r="B14" s="59"/>
      <c r="C14" s="59"/>
      <c r="D14" s="59"/>
      <c r="E14" s="59"/>
      <c r="F14" s="59"/>
      <c r="G14" s="59"/>
      <c r="H14" s="59"/>
      <c r="I14" s="59"/>
      <c r="J14" s="59"/>
      <c r="K14" s="59"/>
      <c r="L14" s="59"/>
      <c r="M14" s="59"/>
      <c r="N14" s="59"/>
      <c r="O14" s="59"/>
    </row>
    <row r="15" spans="1:15" hidden="1" x14ac:dyDescent="0.25">
      <c r="A15" s="59"/>
      <c r="B15" s="59"/>
      <c r="C15" s="59"/>
      <c r="D15" s="59"/>
      <c r="E15" s="59"/>
      <c r="F15" s="59"/>
      <c r="G15" s="59"/>
      <c r="H15" s="59"/>
      <c r="I15" s="59"/>
      <c r="J15" s="59"/>
      <c r="K15" s="59"/>
      <c r="L15" s="59"/>
      <c r="M15" s="59"/>
      <c r="N15" s="59"/>
      <c r="O15" s="59"/>
    </row>
    <row r="16" spans="1:15" hidden="1" x14ac:dyDescent="0.25">
      <c r="A16" s="59"/>
      <c r="B16" s="59"/>
      <c r="C16" s="59"/>
      <c r="D16" s="59"/>
      <c r="E16" s="59"/>
      <c r="F16" s="59"/>
      <c r="G16" s="59"/>
      <c r="H16" s="59"/>
      <c r="I16" s="59"/>
      <c r="J16" s="59"/>
      <c r="K16" s="59"/>
      <c r="L16" s="59"/>
      <c r="M16" s="59"/>
      <c r="N16" s="59"/>
      <c r="O16" s="59"/>
    </row>
    <row r="17" spans="1:15" hidden="1" x14ac:dyDescent="0.25">
      <c r="A17" s="59"/>
      <c r="B17" s="59"/>
      <c r="C17" s="59"/>
      <c r="D17" s="59"/>
      <c r="E17" s="59"/>
      <c r="F17" s="59"/>
      <c r="G17" s="59"/>
      <c r="H17" s="59"/>
      <c r="I17" s="59"/>
      <c r="J17" s="59"/>
      <c r="K17" s="59"/>
      <c r="L17" s="59"/>
      <c r="M17" s="59"/>
      <c r="N17" s="59"/>
      <c r="O17" s="59"/>
    </row>
    <row r="18" spans="1:15" hidden="1" x14ac:dyDescent="0.25">
      <c r="A18" s="59"/>
      <c r="B18" s="59"/>
      <c r="C18" s="59"/>
      <c r="D18" s="59"/>
      <c r="E18" s="59"/>
      <c r="F18" s="59"/>
      <c r="G18" s="59"/>
      <c r="H18" s="59"/>
      <c r="I18" s="59"/>
      <c r="J18" s="59"/>
      <c r="K18" s="59"/>
      <c r="L18" s="59"/>
      <c r="M18" s="59"/>
      <c r="N18" s="59"/>
      <c r="O18" s="59"/>
    </row>
    <row r="19" spans="1:15" hidden="1" x14ac:dyDescent="0.25">
      <c r="A19" s="59"/>
      <c r="B19" s="59"/>
      <c r="C19" s="59"/>
      <c r="D19" s="59"/>
      <c r="E19" s="59"/>
      <c r="F19" s="59"/>
      <c r="G19" s="59"/>
      <c r="H19" s="59"/>
      <c r="I19" s="59"/>
      <c r="J19" s="59"/>
      <c r="K19" s="59"/>
      <c r="L19" s="59"/>
      <c r="M19" s="59"/>
      <c r="N19" s="59"/>
      <c r="O19" s="59"/>
    </row>
    <row r="20" spans="1:15" hidden="1" x14ac:dyDescent="0.25">
      <c r="A20" s="59"/>
      <c r="B20" s="59"/>
      <c r="C20" s="59"/>
      <c r="D20" s="59"/>
      <c r="E20" s="59"/>
      <c r="F20" s="59"/>
      <c r="G20" s="59"/>
      <c r="H20" s="59"/>
      <c r="I20" s="59"/>
      <c r="J20" s="59"/>
      <c r="K20" s="59"/>
      <c r="L20" s="59"/>
      <c r="M20" s="59"/>
      <c r="N20" s="59"/>
      <c r="O20" s="59"/>
    </row>
    <row r="21" spans="1:15" hidden="1" x14ac:dyDescent="0.25">
      <c r="A21" s="59"/>
      <c r="B21" s="59"/>
      <c r="C21" s="59"/>
      <c r="D21" s="59"/>
      <c r="E21" s="59"/>
      <c r="F21" s="59"/>
      <c r="G21" s="59"/>
      <c r="H21" s="59"/>
      <c r="I21" s="59"/>
      <c r="J21" s="59"/>
      <c r="K21" s="59"/>
      <c r="L21" s="59"/>
      <c r="M21" s="59"/>
      <c r="N21" s="59"/>
      <c r="O21" s="59"/>
    </row>
    <row r="22" spans="1:15" hidden="1" x14ac:dyDescent="0.25"/>
    <row r="23" spans="1:15" hidden="1" x14ac:dyDescent="0.25"/>
    <row r="24" spans="1:15" hidden="1" x14ac:dyDescent="0.25"/>
    <row r="25" spans="1:15" hidden="1" x14ac:dyDescent="0.25"/>
    <row r="26" spans="1:15" hidden="1" x14ac:dyDescent="0.25"/>
    <row r="27" spans="1:15" hidden="1" x14ac:dyDescent="0.25"/>
    <row r="28" spans="1:15" hidden="1" x14ac:dyDescent="0.25"/>
    <row r="29" spans="1:15" hidden="1" x14ac:dyDescent="0.25"/>
  </sheetData>
  <sheetProtection password="94AB" sheet="1" objects="1" scenarios="1" selectLockedCells="1"/>
  <mergeCells count="4">
    <mergeCell ref="A1:J1"/>
    <mergeCell ref="A5:F5"/>
    <mergeCell ref="A6:F6"/>
    <mergeCell ref="A7:F7"/>
  </mergeCells>
  <dataValidations xWindow="1228" yWindow="351" count="10">
    <dataValidation type="decimal" allowBlank="1" showInputMessage="1" showErrorMessage="1" errorTitle="Data Error:" error="Please enter Enter numeric value of length less than or equal to 15 digit." promptTitle="Numeric:" prompt="Enter numeric value of length less than or equal to 15 digit." sqref="G6">
      <formula1>0</formula1>
      <formula2>999999999999999</formula2>
    </dataValidation>
    <dataValidation allowBlank="1" errorTitle="Data Error:" error="Please enter Excise Duty which should always be less than Amount Before Tax and length should be upto 15 digits only." promptTitle="Numeric:" prompt="Enter numeric value of length less than or equal to 15 digit." sqref="I5:J6 H3:H6">
      <formula1>0</formula1>
      <formula2>0</formula2>
    </dataValidation>
    <dataValidation type="textLength" allowBlank="1" showInputMessage="1" showErrorMessage="1" errorTitle="Data Error:" error="Please enter PIN in proper format.  " promptTitle="Alphanumeric:" prompt="Enter 11 digit alphanumeric values for PIN. " sqref="A3:A4">
      <formula1>11</formula1>
      <formula2>11</formula2>
    </dataValidation>
    <dataValidation type="textLength" operator="lessThanOrEqual" allowBlank="1" showInputMessage="1" showErrorMessage="1" errorTitle="Data Error:" error="Please enter alphanumeric value of length less than or equal to 200  characters." promptTitle="Alphanumeric:" prompt="Enter alphanumeric value of length less than or equal to 200  characters.Special characters like Space , - . / : are allowed." sqref="F3:F4">
      <formula1>200</formula1>
      <formula2>0</formula2>
    </dataValidation>
    <dataValidation type="textLength" allowBlank="1" showInputMessage="1" showErrorMessage="1" errorTitle="Data Error:" error="Please enter date value in dd/mm/yyyy format." promptTitle="Date:" prompt="Enter date value in dd/mm/yyyy format." sqref="D3:D4 J3:J4">
      <formula1>10</formula1>
      <formula2>11</formula2>
    </dataValidation>
    <dataValidation type="textLength" operator="lessThanOrEqual" allowBlank="1" showInputMessage="1" showErrorMessage="1" errorTitle="Data Error:" error="Please enter alphanumeric value of length less than or equal to 50  characters." promptTitle="Alphanumeric:" prompt="Enter alphanumeric value of length less than or equal to 50  characters.Special characters like Space , - . / : are allowed." sqref="B3:B4">
      <formula1>50</formula1>
      <formula2>0</formula2>
    </dataValidation>
    <dataValidation type="textLength" operator="lessThanOrEqual" allowBlank="1" showInputMessage="1" showErrorMessage="1" errorTitle="Data Error:" error="Please enter alphanumeric value of length less than or equal to 40  characters." promptTitle="Alphanumeric:" prompt="Enter alphanumeric value of length less than or equal to 40  characters.Special characters like Space , - . / : are allowed." sqref="I3:I4">
      <formula1>40</formula1>
    </dataValidation>
    <dataValidation type="textLength" operator="lessThanOrEqual" allowBlank="1" showInputMessage="1" showErrorMessage="1" errorTitle="Data Error:" error="Please enter alphanumeric value of length less than or equal to 20  characters." promptTitle="Alphanumeric:" prompt="Enter alphanumeric value of length less than or equal to 20  characters.Special characters are not allowed." sqref="C3:C4">
      <formula1>20</formula1>
      <formula2>0</formula2>
    </dataValidation>
    <dataValidation type="decimal" allowBlank="1" showInputMessage="1" showErrorMessage="1" errorTitle="Data Error:" error="Please Enter numeric value of length less than or equal to 15 digit." promptTitle="Numeric:" prompt="Enter numeric value of length less than or equal to 15 digit." sqref="G3:G4">
      <formula1>-1000000000000000</formula1>
      <formula2>999999999999999</formula2>
    </dataValidation>
    <dataValidation type="textLength" operator="lessThanOrEqual" allowBlank="1" showInputMessage="1" showErrorMessage="1" errorTitle="Data Error:" error="Please enter alphanumeric value of length less than or equal to 40  characters." promptTitle="Alphanumeric:" prompt="Enter alphanumeric value of length less than or equal to 40  characters.Special characters like Space , - . / : are allowed." sqref="E3:E4">
      <formula1>40</formula1>
    </dataValidation>
  </dataValidations>
  <pageMargins left="0.7" right="0.7" top="0.75" bottom="0.75" header="0.51180555555555551" footer="0.51180555555555551"/>
  <pageSetup firstPageNumber="0" orientation="portrait" horizontalDpi="300" verticalDpi="300"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01EBF0"/>
  </sheetPr>
  <dimension ref="A1:IU12877"/>
  <sheetViews>
    <sheetView topLeftCell="E1" workbookViewId="0">
      <selection activeCell="J7" sqref="J7"/>
    </sheetView>
  </sheetViews>
  <sheetFormatPr defaultColWidth="0" defaultRowHeight="15.75" zeroHeight="1" x14ac:dyDescent="0.25"/>
  <cols>
    <col min="1" max="12" width="27.5703125" style="74" customWidth="1"/>
    <col min="13" max="14" width="3.5703125" style="74" customWidth="1"/>
    <col min="15" max="15" width="3.42578125" style="74" customWidth="1"/>
    <col min="16" max="255" width="0" style="74" hidden="1" customWidth="1"/>
    <col min="256" max="16384" width="6.5703125" style="74" hidden="1"/>
  </cols>
  <sheetData>
    <row r="1" spans="1:16" ht="31.5" customHeight="1" x14ac:dyDescent="0.25">
      <c r="A1" s="349" t="s">
        <v>977</v>
      </c>
      <c r="B1" s="349"/>
      <c r="C1" s="349"/>
      <c r="D1" s="349"/>
      <c r="E1" s="349"/>
      <c r="F1" s="349"/>
      <c r="G1" s="349"/>
      <c r="H1" s="349"/>
      <c r="I1" s="349"/>
      <c r="J1" s="349"/>
      <c r="K1" s="58"/>
      <c r="L1" s="59"/>
      <c r="M1" s="59"/>
      <c r="N1" s="59"/>
      <c r="O1" s="59"/>
    </row>
    <row r="2" spans="1:16" ht="21" customHeight="1" x14ac:dyDescent="0.25">
      <c r="A2" s="350" t="s">
        <v>653</v>
      </c>
      <c r="B2" s="350"/>
      <c r="C2" s="350"/>
      <c r="D2" s="350"/>
      <c r="E2" s="350"/>
      <c r="F2" s="350"/>
      <c r="G2" s="350"/>
      <c r="H2" s="350"/>
      <c r="I2" s="350"/>
      <c r="J2" s="350"/>
      <c r="K2" s="58"/>
      <c r="L2" s="59"/>
      <c r="M2" s="59"/>
      <c r="N2" s="59"/>
      <c r="O2" s="59"/>
    </row>
    <row r="3" spans="1:16" ht="33" x14ac:dyDescent="0.3">
      <c r="A3" s="75" t="s">
        <v>651</v>
      </c>
      <c r="B3" s="75" t="s">
        <v>577</v>
      </c>
      <c r="C3" s="75" t="s">
        <v>578</v>
      </c>
      <c r="D3" s="75" t="s">
        <v>579</v>
      </c>
      <c r="E3" s="75" t="s">
        <v>580</v>
      </c>
      <c r="F3" s="75" t="s">
        <v>581</v>
      </c>
      <c r="G3" s="75" t="s">
        <v>582</v>
      </c>
      <c r="H3" s="75" t="s">
        <v>197</v>
      </c>
      <c r="I3" s="75" t="s">
        <v>652</v>
      </c>
      <c r="J3" s="75" t="s">
        <v>971</v>
      </c>
      <c r="K3" s="59"/>
      <c r="L3" s="59"/>
      <c r="M3" s="59"/>
      <c r="N3" s="76"/>
      <c r="O3" s="76" t="s">
        <v>972</v>
      </c>
    </row>
    <row r="4" spans="1:16" x14ac:dyDescent="0.25">
      <c r="A4" s="77"/>
      <c r="B4" s="222"/>
      <c r="C4" s="77"/>
      <c r="D4" s="77"/>
      <c r="E4" s="55"/>
      <c r="F4" s="77"/>
      <c r="G4" s="77"/>
      <c r="H4" s="221"/>
      <c r="I4" s="219"/>
      <c r="J4" s="71"/>
      <c r="K4" s="59" t="str">
        <f>IF(ISERROR(LOOKUP(A4,SortedTypeOfSales,SortedTypeOfSalesCode)),"",LOOKUP(A4,SortedTypeOfSales,SortedTypeOfSalesCode))</f>
        <v/>
      </c>
      <c r="L4" s="59" t="str">
        <f>IF(COUNTBLANK(A4:J4)=10,"","ZEROLCL")</f>
        <v/>
      </c>
      <c r="M4" s="59"/>
      <c r="N4" s="59"/>
      <c r="O4" s="59"/>
      <c r="P4" s="78"/>
    </row>
    <row r="5" spans="1:16" x14ac:dyDescent="0.25">
      <c r="A5" s="77"/>
      <c r="B5" s="222"/>
      <c r="C5" s="77"/>
      <c r="D5" s="77"/>
      <c r="E5" s="55"/>
      <c r="F5" s="77"/>
      <c r="G5" s="77"/>
      <c r="H5" s="221"/>
      <c r="I5" s="219"/>
      <c r="J5" s="71"/>
      <c r="K5" s="59" t="str">
        <f>IF(ISERROR(LOOKUP(A5,SortedTypeOfSales,SortedTypeOfSalesCode)),"",LOOKUP(A5,SortedTypeOfSales,SortedTypeOfSalesCode))</f>
        <v/>
      </c>
      <c r="L5" s="59" t="str">
        <f>IF(COUNTBLANK(A5:J5)=10,"","ZEROLCL")</f>
        <v/>
      </c>
      <c r="M5" s="59"/>
      <c r="N5" s="59"/>
      <c r="O5" s="59"/>
      <c r="P5" s="78"/>
    </row>
    <row r="6" spans="1:16" s="57" customFormat="1" ht="16.5" x14ac:dyDescent="0.3">
      <c r="A6" s="351" t="s">
        <v>978</v>
      </c>
      <c r="B6" s="351"/>
      <c r="C6" s="351"/>
      <c r="D6" s="351"/>
      <c r="E6" s="351"/>
      <c r="F6" s="351"/>
      <c r="G6" s="351"/>
      <c r="H6" s="351"/>
      <c r="I6" s="351"/>
      <c r="J6" s="79">
        <f ca="1">SUM(J3:OFFSET(Sch3.SalesAmtWithPINTO,-1,0))</f>
        <v>0</v>
      </c>
      <c r="K6" s="59"/>
      <c r="L6" s="59"/>
      <c r="M6" s="59"/>
      <c r="N6" s="59"/>
      <c r="O6" s="59"/>
    </row>
    <row r="7" spans="1:16" s="57" customFormat="1" ht="16.5" x14ac:dyDescent="0.3">
      <c r="A7" s="341" t="s">
        <v>979</v>
      </c>
      <c r="B7" s="341"/>
      <c r="C7" s="341"/>
      <c r="D7" s="341"/>
      <c r="E7" s="341"/>
      <c r="F7" s="341"/>
      <c r="G7" s="341"/>
      <c r="H7" s="341"/>
      <c r="I7" s="341"/>
      <c r="J7" s="71"/>
      <c r="K7" s="59"/>
      <c r="L7" s="59"/>
      <c r="M7" s="59"/>
      <c r="N7" s="59"/>
      <c r="O7" s="59"/>
    </row>
    <row r="8" spans="1:16" s="57" customFormat="1" ht="16.5" x14ac:dyDescent="0.3">
      <c r="A8" s="341" t="s">
        <v>975</v>
      </c>
      <c r="B8" s="341"/>
      <c r="C8" s="341"/>
      <c r="D8" s="341"/>
      <c r="E8" s="341"/>
      <c r="F8" s="341"/>
      <c r="G8" s="341"/>
      <c r="H8" s="341"/>
      <c r="I8" s="341"/>
      <c r="J8" s="69">
        <f ca="1">SUM(Sch3.SalesAmtWithPINTO,Sch3.SalesAmtWithoutPINTO)</f>
        <v>0</v>
      </c>
      <c r="K8" s="59"/>
      <c r="L8" s="59"/>
      <c r="M8" s="59"/>
      <c r="N8" s="59"/>
      <c r="O8" s="59"/>
    </row>
    <row r="9" spans="1:16" s="57" customFormat="1" x14ac:dyDescent="0.25">
      <c r="A9" s="59"/>
      <c r="B9" s="59"/>
      <c r="C9" s="59"/>
      <c r="D9" s="59"/>
      <c r="E9" s="59"/>
      <c r="F9" s="59"/>
      <c r="G9" s="59"/>
      <c r="H9" s="59"/>
      <c r="I9" s="59"/>
      <c r="J9" s="59"/>
      <c r="K9" s="59"/>
      <c r="L9" s="59"/>
      <c r="M9" s="59"/>
      <c r="N9" s="59"/>
      <c r="O9" s="59"/>
    </row>
    <row r="10" spans="1:16" s="57" customFormat="1" x14ac:dyDescent="0.25">
      <c r="A10" s="59"/>
      <c r="B10" s="59"/>
      <c r="C10" s="59"/>
      <c r="D10" s="59"/>
      <c r="E10" s="59"/>
      <c r="F10" s="59"/>
      <c r="G10" s="59"/>
      <c r="H10" s="59"/>
      <c r="I10" s="59"/>
      <c r="J10" s="59"/>
      <c r="K10" s="59"/>
      <c r="L10" s="59"/>
      <c r="M10" s="59"/>
      <c r="N10" s="59"/>
      <c r="O10" s="59"/>
    </row>
    <row r="11" spans="1:16" s="57" customFormat="1" x14ac:dyDescent="0.25">
      <c r="A11" s="59"/>
      <c r="B11" s="59"/>
      <c r="C11" s="59"/>
      <c r="D11" s="59"/>
      <c r="E11" s="59"/>
      <c r="F11" s="59"/>
      <c r="G11" s="59"/>
      <c r="H11" s="59"/>
      <c r="I11" s="59"/>
      <c r="J11" s="59"/>
      <c r="K11" s="59"/>
      <c r="L11" s="59"/>
      <c r="M11" s="59"/>
      <c r="N11" s="59"/>
      <c r="O11" s="59"/>
    </row>
    <row r="12" spans="1:16" ht="21" customHeight="1" x14ac:dyDescent="0.25">
      <c r="A12" s="348" t="s">
        <v>681</v>
      </c>
      <c r="B12" s="348"/>
      <c r="C12" s="348"/>
      <c r="D12" s="348"/>
      <c r="E12" s="348"/>
      <c r="F12" s="348"/>
      <c r="G12" s="348"/>
      <c r="H12" s="348"/>
      <c r="I12" s="348"/>
      <c r="J12" s="348"/>
      <c r="K12" s="348"/>
      <c r="L12" s="348"/>
      <c r="M12" s="59"/>
      <c r="N12" s="59"/>
      <c r="O12" s="59"/>
    </row>
    <row r="13" spans="1:16" ht="33" x14ac:dyDescent="0.3">
      <c r="A13" s="292" t="s">
        <v>577</v>
      </c>
      <c r="B13" s="292" t="s">
        <v>578</v>
      </c>
      <c r="C13" s="292" t="s">
        <v>579</v>
      </c>
      <c r="D13" s="292" t="s">
        <v>580</v>
      </c>
      <c r="E13" s="292" t="s">
        <v>581</v>
      </c>
      <c r="F13" s="292" t="s">
        <v>1165</v>
      </c>
      <c r="G13" s="292" t="s">
        <v>582</v>
      </c>
      <c r="H13" s="292" t="s">
        <v>678</v>
      </c>
      <c r="I13" s="292" t="s">
        <v>679</v>
      </c>
      <c r="J13" s="292" t="s">
        <v>680</v>
      </c>
      <c r="K13" s="292" t="s">
        <v>197</v>
      </c>
      <c r="L13" s="292" t="s">
        <v>971</v>
      </c>
      <c r="M13" s="59"/>
      <c r="N13" s="59"/>
      <c r="O13" s="76" t="s">
        <v>972</v>
      </c>
    </row>
    <row r="14" spans="1:16" ht="16.5" x14ac:dyDescent="0.3">
      <c r="A14" s="294"/>
      <c r="B14" s="63"/>
      <c r="C14" s="64"/>
      <c r="D14" s="65"/>
      <c r="E14" s="63"/>
      <c r="F14" s="293"/>
      <c r="G14" s="77"/>
      <c r="H14" s="299"/>
      <c r="I14" s="300"/>
      <c r="J14" s="222"/>
      <c r="K14" s="77"/>
      <c r="L14" s="66"/>
      <c r="M14" s="298" t="str">
        <f>IF(COUNTBLANK(A14:L14)=12,"","ZEROEXPT")</f>
        <v/>
      </c>
      <c r="N14" s="298" t="str">
        <f>IF(A14&lt;&gt;"","Yes","No")</f>
        <v>No</v>
      </c>
      <c r="O14" s="298"/>
      <c r="P14" s="74" t="s">
        <v>150</v>
      </c>
    </row>
    <row r="15" spans="1:16" ht="16.5" x14ac:dyDescent="0.3">
      <c r="A15" s="294"/>
      <c r="B15" s="63"/>
      <c r="C15" s="64"/>
      <c r="D15" s="65"/>
      <c r="E15" s="63"/>
      <c r="F15" s="293"/>
      <c r="G15" s="63"/>
      <c r="H15" s="295"/>
      <c r="I15" s="296"/>
      <c r="J15" s="294"/>
      <c r="K15" s="63"/>
      <c r="L15" s="66"/>
      <c r="M15" s="298" t="str">
        <f>IF(COUNTBLANK(A15:L15)=12,"","ZEROEXPT")</f>
        <v/>
      </c>
      <c r="N15" s="298" t="str">
        <f>IF(A15&lt;&gt;"","Yes","No")</f>
        <v>No</v>
      </c>
      <c r="O15" s="298"/>
    </row>
    <row r="16" spans="1:16" s="57" customFormat="1" ht="16.5" x14ac:dyDescent="0.3">
      <c r="A16" s="345" t="s">
        <v>980</v>
      </c>
      <c r="B16" s="345"/>
      <c r="C16" s="345"/>
      <c r="D16" s="345"/>
      <c r="E16" s="345"/>
      <c r="F16" s="345"/>
      <c r="G16" s="345"/>
      <c r="H16" s="345"/>
      <c r="I16" s="345"/>
      <c r="J16" s="345"/>
      <c r="K16" s="345"/>
      <c r="L16" s="80">
        <f>SUMIF(HavePIN,"=Yes",SalesAmount)</f>
        <v>0</v>
      </c>
      <c r="M16" s="297"/>
      <c r="N16" s="297"/>
      <c r="O16" s="297"/>
    </row>
    <row r="17" spans="1:15" s="57" customFormat="1" ht="16.5" x14ac:dyDescent="0.3">
      <c r="A17" s="346" t="s">
        <v>981</v>
      </c>
      <c r="B17" s="346"/>
      <c r="C17" s="346"/>
      <c r="D17" s="346"/>
      <c r="E17" s="346"/>
      <c r="F17" s="346"/>
      <c r="G17" s="346"/>
      <c r="H17" s="346"/>
      <c r="I17" s="346"/>
      <c r="J17" s="346"/>
      <c r="K17" s="346"/>
      <c r="L17" s="80">
        <f>SUMIF(HavePIN,"=No",SalesAmount)</f>
        <v>0</v>
      </c>
      <c r="M17" s="297"/>
      <c r="N17" s="297"/>
      <c r="O17" s="297"/>
    </row>
    <row r="18" spans="1:15" s="57" customFormat="1" ht="16.5" x14ac:dyDescent="0.3">
      <c r="A18" s="347" t="s">
        <v>975</v>
      </c>
      <c r="B18" s="347"/>
      <c r="C18" s="347"/>
      <c r="D18" s="347"/>
      <c r="E18" s="347"/>
      <c r="F18" s="347"/>
      <c r="G18" s="347"/>
      <c r="H18" s="347"/>
      <c r="I18" s="347"/>
      <c r="J18" s="347"/>
      <c r="K18" s="347"/>
      <c r="L18" s="81">
        <f>SUM(Sch3.SalesAmtWithPINExpTO,Sch3.SalesAmtWithoutPINExpTO)</f>
        <v>0</v>
      </c>
      <c r="M18" s="59"/>
      <c r="N18" s="59"/>
      <c r="O18" s="59"/>
    </row>
    <row r="19" spans="1:15" s="57" customFormat="1" ht="16.5" x14ac:dyDescent="0.3">
      <c r="A19" s="346" t="s">
        <v>982</v>
      </c>
      <c r="B19" s="346"/>
      <c r="C19" s="346"/>
      <c r="D19" s="346"/>
      <c r="E19" s="346"/>
      <c r="F19" s="346"/>
      <c r="G19" s="346"/>
      <c r="H19" s="346"/>
      <c r="I19" s="346"/>
      <c r="J19" s="346"/>
      <c r="K19" s="346"/>
      <c r="L19" s="81">
        <f ca="1">SUM(Sch3.ZeroRateSalesDtlsTO,Sch3.ZeroRateSalesExpTO)</f>
        <v>0</v>
      </c>
      <c r="M19" s="59"/>
      <c r="N19" s="59"/>
      <c r="O19" s="59"/>
    </row>
    <row r="20" spans="1:15" ht="37.5" customHeight="1" x14ac:dyDescent="0.25">
      <c r="A20" s="59"/>
      <c r="B20" s="59"/>
      <c r="C20" s="59"/>
      <c r="D20" s="59"/>
      <c r="E20" s="59"/>
      <c r="F20" s="59"/>
      <c r="G20" s="59"/>
      <c r="H20" s="59"/>
      <c r="I20" s="59"/>
      <c r="J20" s="59"/>
      <c r="K20" s="59"/>
      <c r="L20" s="59"/>
      <c r="M20" s="59"/>
      <c r="N20" s="59"/>
      <c r="O20" s="59"/>
    </row>
    <row r="21" spans="1:15" ht="37.5" customHeight="1" x14ac:dyDescent="0.25">
      <c r="A21" s="59"/>
      <c r="B21" s="59"/>
      <c r="C21" s="59"/>
      <c r="D21" s="59"/>
      <c r="E21" s="59"/>
      <c r="F21" s="59"/>
      <c r="G21" s="59"/>
      <c r="H21" s="59"/>
      <c r="I21" s="59"/>
      <c r="J21" s="59"/>
      <c r="K21" s="59"/>
      <c r="L21" s="59"/>
      <c r="M21" s="59"/>
      <c r="N21" s="59"/>
      <c r="O21" s="59"/>
    </row>
    <row r="22" spans="1:15" hidden="1" x14ac:dyDescent="0.25">
      <c r="A22" s="59"/>
      <c r="B22" s="59"/>
      <c r="C22" s="59"/>
      <c r="D22" s="59"/>
      <c r="E22" s="59"/>
      <c r="F22" s="59"/>
      <c r="G22" s="59"/>
      <c r="H22" s="59"/>
      <c r="I22" s="59"/>
      <c r="J22" s="59"/>
      <c r="K22" s="59"/>
      <c r="L22" s="59"/>
      <c r="M22" s="59"/>
      <c r="N22" s="59"/>
      <c r="O22" s="59"/>
    </row>
    <row r="23" spans="1:15" ht="16.5" hidden="1" x14ac:dyDescent="0.25">
      <c r="A23" s="343" t="s">
        <v>983</v>
      </c>
      <c r="B23" s="343"/>
      <c r="C23" s="59"/>
      <c r="D23" s="59"/>
      <c r="E23" s="59"/>
      <c r="F23" s="59"/>
      <c r="G23" s="59"/>
      <c r="H23" s="59"/>
      <c r="I23" s="59"/>
      <c r="J23" s="59"/>
      <c r="K23" s="59"/>
      <c r="L23" s="59"/>
      <c r="M23" s="59"/>
      <c r="N23" s="59"/>
      <c r="O23" s="59"/>
    </row>
    <row r="24" spans="1:15" ht="16.5" hidden="1" x14ac:dyDescent="0.25">
      <c r="A24" s="344" t="s">
        <v>469</v>
      </c>
      <c r="B24" s="344" t="s">
        <v>984</v>
      </c>
      <c r="C24" s="59"/>
      <c r="D24" s="59"/>
      <c r="E24" s="59"/>
      <c r="F24" s="59"/>
      <c r="G24" s="59"/>
      <c r="H24" s="59"/>
      <c r="I24" s="59"/>
      <c r="J24" s="59"/>
      <c r="K24" s="59"/>
      <c r="L24" s="59"/>
      <c r="M24" s="59"/>
      <c r="N24" s="59"/>
      <c r="O24" s="59"/>
    </row>
    <row r="25" spans="1:15" ht="16.5" hidden="1" x14ac:dyDescent="0.25">
      <c r="A25" s="82" t="s">
        <v>985</v>
      </c>
      <c r="B25" s="83">
        <f ca="1">Sch3.ZeroRateSalesDtlsTO</f>
        <v>0</v>
      </c>
      <c r="C25" s="59"/>
      <c r="D25" s="59"/>
      <c r="E25" s="59"/>
      <c r="F25" s="59"/>
      <c r="G25" s="59"/>
      <c r="H25" s="59"/>
      <c r="I25" s="59"/>
      <c r="J25" s="59"/>
      <c r="K25" s="59"/>
      <c r="L25" s="59"/>
      <c r="M25" s="59"/>
      <c r="N25" s="59"/>
      <c r="O25" s="59"/>
    </row>
    <row r="26" spans="1:15" ht="16.5" hidden="1" x14ac:dyDescent="0.25">
      <c r="A26" s="82" t="s">
        <v>986</v>
      </c>
      <c r="B26" s="83">
        <f>Sch3.ZeroRateSalesExpTO</f>
        <v>0</v>
      </c>
      <c r="C26" s="59"/>
      <c r="D26" s="59"/>
      <c r="E26" s="59"/>
      <c r="F26" s="59"/>
      <c r="G26" s="59"/>
      <c r="H26" s="59"/>
      <c r="I26" s="59"/>
      <c r="J26" s="59"/>
      <c r="K26" s="59"/>
      <c r="L26" s="59"/>
      <c r="M26" s="59"/>
      <c r="N26" s="59"/>
      <c r="O26" s="59"/>
    </row>
    <row r="27" spans="1:15" ht="16.5" hidden="1" x14ac:dyDescent="0.25">
      <c r="A27" s="82" t="s">
        <v>975</v>
      </c>
      <c r="B27" s="83">
        <f ca="1">SUM(B25:B26)</f>
        <v>0</v>
      </c>
      <c r="C27" s="59"/>
      <c r="D27" s="59"/>
      <c r="E27" s="59"/>
      <c r="F27" s="59"/>
      <c r="G27" s="59"/>
      <c r="H27" s="59"/>
      <c r="I27" s="59"/>
      <c r="J27" s="59"/>
      <c r="K27" s="59"/>
      <c r="L27" s="59"/>
      <c r="M27" s="59"/>
      <c r="N27" s="59"/>
      <c r="O27" s="59"/>
    </row>
    <row r="28" spans="1:15" hidden="1" x14ac:dyDescent="0.25">
      <c r="A28" s="59"/>
      <c r="B28" s="59"/>
      <c r="C28" s="59"/>
      <c r="D28" s="59"/>
      <c r="E28" s="59"/>
      <c r="F28" s="59"/>
      <c r="G28" s="59"/>
      <c r="H28" s="59"/>
      <c r="I28" s="59"/>
      <c r="J28" s="59"/>
      <c r="K28" s="59"/>
      <c r="L28" s="59"/>
      <c r="M28" s="59"/>
      <c r="N28" s="59"/>
      <c r="O28" s="59"/>
    </row>
    <row r="29" spans="1:15" hidden="1" x14ac:dyDescent="0.25">
      <c r="A29" s="59"/>
      <c r="B29" s="59"/>
      <c r="C29" s="59"/>
      <c r="D29" s="59"/>
      <c r="E29" s="59"/>
      <c r="F29" s="59"/>
      <c r="G29" s="59"/>
      <c r="H29" s="59"/>
      <c r="I29" s="59"/>
      <c r="J29" s="59"/>
      <c r="K29" s="59"/>
      <c r="L29" s="59"/>
      <c r="M29" s="59"/>
      <c r="N29" s="59"/>
      <c r="O29" s="59"/>
    </row>
    <row r="30" spans="1:15" hidden="1" x14ac:dyDescent="0.25">
      <c r="A30" s="59"/>
      <c r="B30" s="59"/>
      <c r="C30" s="59"/>
      <c r="D30" s="59"/>
      <c r="E30" s="59"/>
      <c r="F30" s="59"/>
      <c r="G30" s="59"/>
      <c r="H30" s="59"/>
      <c r="I30" s="59"/>
      <c r="J30" s="59"/>
      <c r="K30" s="59"/>
      <c r="L30" s="59"/>
      <c r="M30" s="59"/>
      <c r="N30" s="59"/>
      <c r="O30" s="59"/>
    </row>
    <row r="31" spans="1:15" hidden="1" x14ac:dyDescent="0.25">
      <c r="A31" s="59"/>
      <c r="B31" s="59"/>
      <c r="C31" s="59"/>
      <c r="D31" s="59"/>
      <c r="E31" s="59"/>
      <c r="F31" s="59"/>
      <c r="G31" s="59"/>
      <c r="H31" s="59"/>
      <c r="I31" s="59"/>
      <c r="J31" s="59"/>
      <c r="K31" s="59"/>
      <c r="L31" s="59"/>
      <c r="M31" s="59"/>
      <c r="N31" s="59"/>
      <c r="O31" s="59"/>
    </row>
    <row r="32" spans="1:15" hidden="1" x14ac:dyDescent="0.25">
      <c r="A32" s="59"/>
      <c r="B32" s="59"/>
      <c r="C32" s="59"/>
      <c r="D32" s="59"/>
      <c r="E32" s="59"/>
      <c r="F32" s="59"/>
      <c r="G32" s="59"/>
      <c r="H32" s="59"/>
      <c r="I32" s="59"/>
      <c r="J32" s="59"/>
      <c r="K32" s="59"/>
      <c r="L32" s="59"/>
      <c r="M32" s="59"/>
      <c r="N32" s="59"/>
    </row>
    <row r="33" spans="1:14" hidden="1" x14ac:dyDescent="0.25">
      <c r="A33" s="59"/>
      <c r="B33" s="59"/>
      <c r="C33" s="59"/>
      <c r="D33" s="59"/>
      <c r="E33" s="59"/>
      <c r="F33" s="59"/>
      <c r="G33" s="59"/>
      <c r="H33" s="59"/>
      <c r="I33" s="59"/>
      <c r="J33" s="59"/>
      <c r="K33" s="59"/>
      <c r="L33" s="59"/>
      <c r="M33" s="59"/>
      <c r="N33" s="59"/>
    </row>
    <row r="34" spans="1:14" hidden="1" x14ac:dyDescent="0.25">
      <c r="A34" s="59"/>
      <c r="B34" s="59"/>
      <c r="C34" s="59"/>
      <c r="D34" s="59"/>
      <c r="E34" s="59"/>
      <c r="F34" s="59"/>
      <c r="G34" s="59"/>
      <c r="H34" s="59"/>
      <c r="I34" s="59"/>
      <c r="J34" s="59"/>
      <c r="K34" s="59"/>
      <c r="L34" s="59"/>
      <c r="M34" s="59"/>
      <c r="N34" s="59"/>
    </row>
    <row r="35" spans="1:14" hidden="1" x14ac:dyDescent="0.25">
      <c r="A35" s="59"/>
      <c r="B35" s="59"/>
      <c r="C35" s="59"/>
      <c r="D35" s="59"/>
      <c r="E35" s="59"/>
      <c r="F35" s="59"/>
      <c r="G35" s="59"/>
      <c r="H35" s="59"/>
      <c r="I35" s="59"/>
      <c r="J35" s="59"/>
      <c r="K35" s="59"/>
      <c r="L35" s="59"/>
      <c r="M35" s="59"/>
      <c r="N35" s="59"/>
    </row>
    <row r="36" spans="1:14" hidden="1" x14ac:dyDescent="0.25">
      <c r="A36" s="59"/>
      <c r="B36" s="59"/>
      <c r="C36" s="59"/>
      <c r="D36" s="59"/>
      <c r="E36" s="59"/>
      <c r="F36" s="59"/>
      <c r="G36" s="59"/>
      <c r="H36" s="59"/>
      <c r="I36" s="59"/>
      <c r="J36" s="59"/>
      <c r="K36" s="59"/>
      <c r="L36" s="59"/>
      <c r="M36" s="59"/>
      <c r="N36" s="59"/>
    </row>
    <row r="37" spans="1:14" hidden="1" x14ac:dyDescent="0.25">
      <c r="A37" s="59"/>
      <c r="B37" s="59"/>
      <c r="C37" s="59"/>
      <c r="D37" s="59"/>
      <c r="E37" s="59"/>
      <c r="F37" s="59"/>
      <c r="G37" s="59"/>
      <c r="H37" s="59"/>
      <c r="I37" s="59"/>
      <c r="J37" s="59"/>
      <c r="K37" s="59"/>
      <c r="L37" s="59"/>
      <c r="M37" s="59"/>
      <c r="N37" s="59"/>
    </row>
    <row r="38" spans="1:14" hidden="1" x14ac:dyDescent="0.25">
      <c r="A38" s="59"/>
      <c r="B38" s="59"/>
      <c r="C38" s="59"/>
      <c r="D38" s="59"/>
      <c r="E38" s="59"/>
      <c r="F38" s="59"/>
      <c r="G38" s="59"/>
      <c r="H38" s="59"/>
      <c r="I38" s="59"/>
      <c r="J38" s="59"/>
      <c r="K38" s="59"/>
      <c r="L38" s="59"/>
      <c r="M38" s="59"/>
      <c r="N38" s="59"/>
    </row>
    <row r="39" spans="1:14" hidden="1" x14ac:dyDescent="0.25"/>
    <row r="40" spans="1:14" hidden="1" x14ac:dyDescent="0.25"/>
    <row r="41" spans="1:14" hidden="1" x14ac:dyDescent="0.25"/>
    <row r="42" spans="1:14" hidden="1" x14ac:dyDescent="0.25"/>
    <row r="43" spans="1:14" hidden="1" x14ac:dyDescent="0.25"/>
    <row r="44" spans="1:14" hidden="1" x14ac:dyDescent="0.25"/>
    <row r="45" spans="1:14" hidden="1" x14ac:dyDescent="0.25"/>
    <row r="46" spans="1:14" hidden="1" x14ac:dyDescent="0.25"/>
    <row r="47" spans="1:14" hidden="1" x14ac:dyDescent="0.25"/>
    <row r="48" spans="1:14"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row r="301" hidden="1" x14ac:dyDescent="0.25"/>
    <row r="302" hidden="1" x14ac:dyDescent="0.25"/>
    <row r="303" hidden="1" x14ac:dyDescent="0.25"/>
    <row r="304" hidden="1" x14ac:dyDescent="0.25"/>
    <row r="305" hidden="1" x14ac:dyDescent="0.25"/>
    <row r="306" hidden="1" x14ac:dyDescent="0.25"/>
    <row r="307" hidden="1" x14ac:dyDescent="0.25"/>
    <row r="308" hidden="1" x14ac:dyDescent="0.25"/>
    <row r="309" hidden="1" x14ac:dyDescent="0.25"/>
    <row r="310" hidden="1" x14ac:dyDescent="0.25"/>
    <row r="311" hidden="1" x14ac:dyDescent="0.25"/>
    <row r="312" hidden="1" x14ac:dyDescent="0.25"/>
    <row r="313" hidden="1" x14ac:dyDescent="0.25"/>
    <row r="314" hidden="1" x14ac:dyDescent="0.25"/>
    <row r="315" hidden="1" x14ac:dyDescent="0.25"/>
    <row r="316" hidden="1" x14ac:dyDescent="0.25"/>
    <row r="317" hidden="1" x14ac:dyDescent="0.25"/>
    <row r="318" hidden="1" x14ac:dyDescent="0.25"/>
    <row r="319" hidden="1" x14ac:dyDescent="0.25"/>
    <row r="320" hidden="1" x14ac:dyDescent="0.25"/>
    <row r="321" hidden="1" x14ac:dyDescent="0.25"/>
    <row r="322" hidden="1" x14ac:dyDescent="0.25"/>
    <row r="323" hidden="1" x14ac:dyDescent="0.25"/>
    <row r="324" hidden="1" x14ac:dyDescent="0.25"/>
    <row r="325" hidden="1" x14ac:dyDescent="0.25"/>
    <row r="326" hidden="1" x14ac:dyDescent="0.25"/>
    <row r="327" hidden="1" x14ac:dyDescent="0.25"/>
    <row r="328" hidden="1" x14ac:dyDescent="0.25"/>
    <row r="329" hidden="1" x14ac:dyDescent="0.25"/>
    <row r="330" hidden="1" x14ac:dyDescent="0.25"/>
    <row r="331" hidden="1" x14ac:dyDescent="0.25"/>
    <row r="332" hidden="1" x14ac:dyDescent="0.25"/>
    <row r="333" hidden="1" x14ac:dyDescent="0.25"/>
    <row r="334" hidden="1" x14ac:dyDescent="0.25"/>
    <row r="335" hidden="1" x14ac:dyDescent="0.25"/>
    <row r="336" hidden="1" x14ac:dyDescent="0.25"/>
    <row r="337" hidden="1" x14ac:dyDescent="0.25"/>
    <row r="338" hidden="1" x14ac:dyDescent="0.25"/>
    <row r="339" hidden="1" x14ac:dyDescent="0.25"/>
    <row r="340" hidden="1" x14ac:dyDescent="0.25"/>
    <row r="341" hidden="1" x14ac:dyDescent="0.25"/>
    <row r="342" hidden="1" x14ac:dyDescent="0.25"/>
    <row r="343" hidden="1" x14ac:dyDescent="0.25"/>
    <row r="344" hidden="1" x14ac:dyDescent="0.25"/>
    <row r="345" hidden="1" x14ac:dyDescent="0.25"/>
    <row r="346" hidden="1" x14ac:dyDescent="0.25"/>
    <row r="347" hidden="1" x14ac:dyDescent="0.25"/>
    <row r="348" hidden="1" x14ac:dyDescent="0.25"/>
    <row r="349" hidden="1" x14ac:dyDescent="0.25"/>
    <row r="350" hidden="1" x14ac:dyDescent="0.25"/>
    <row r="351" hidden="1" x14ac:dyDescent="0.25"/>
    <row r="352" hidden="1" x14ac:dyDescent="0.25"/>
    <row r="353" hidden="1" x14ac:dyDescent="0.25"/>
    <row r="354" hidden="1" x14ac:dyDescent="0.25"/>
    <row r="355" hidden="1" x14ac:dyDescent="0.25"/>
    <row r="356" hidden="1" x14ac:dyDescent="0.25"/>
    <row r="357" hidden="1" x14ac:dyDescent="0.25"/>
    <row r="358" hidden="1" x14ac:dyDescent="0.25"/>
    <row r="359" hidden="1" x14ac:dyDescent="0.25"/>
    <row r="360" hidden="1" x14ac:dyDescent="0.25"/>
    <row r="361" hidden="1" x14ac:dyDescent="0.25"/>
    <row r="362" hidden="1" x14ac:dyDescent="0.25"/>
    <row r="363" hidden="1" x14ac:dyDescent="0.25"/>
    <row r="364" hidden="1" x14ac:dyDescent="0.25"/>
    <row r="365" hidden="1" x14ac:dyDescent="0.25"/>
    <row r="366" hidden="1" x14ac:dyDescent="0.25"/>
    <row r="367" hidden="1" x14ac:dyDescent="0.25"/>
    <row r="368" hidden="1" x14ac:dyDescent="0.25"/>
    <row r="369" hidden="1" x14ac:dyDescent="0.25"/>
    <row r="370" hidden="1" x14ac:dyDescent="0.25"/>
    <row r="371" hidden="1" x14ac:dyDescent="0.25"/>
    <row r="372" hidden="1" x14ac:dyDescent="0.25"/>
    <row r="373" hidden="1" x14ac:dyDescent="0.25"/>
    <row r="374" hidden="1" x14ac:dyDescent="0.25"/>
    <row r="375" hidden="1" x14ac:dyDescent="0.25"/>
    <row r="376" hidden="1" x14ac:dyDescent="0.25"/>
    <row r="377" hidden="1" x14ac:dyDescent="0.25"/>
    <row r="378" hidden="1" x14ac:dyDescent="0.25"/>
    <row r="379" hidden="1" x14ac:dyDescent="0.25"/>
    <row r="380" hidden="1" x14ac:dyDescent="0.25"/>
    <row r="381" hidden="1" x14ac:dyDescent="0.25"/>
    <row r="382" hidden="1" x14ac:dyDescent="0.25"/>
    <row r="383" hidden="1" x14ac:dyDescent="0.25"/>
    <row r="384" hidden="1" x14ac:dyDescent="0.25"/>
    <row r="385" hidden="1" x14ac:dyDescent="0.25"/>
    <row r="386" hidden="1" x14ac:dyDescent="0.25"/>
    <row r="387" hidden="1" x14ac:dyDescent="0.25"/>
    <row r="388" hidden="1" x14ac:dyDescent="0.25"/>
    <row r="389" hidden="1" x14ac:dyDescent="0.25"/>
    <row r="390" hidden="1" x14ac:dyDescent="0.25"/>
    <row r="391" hidden="1" x14ac:dyDescent="0.25"/>
    <row r="392" hidden="1" x14ac:dyDescent="0.25"/>
    <row r="393" hidden="1" x14ac:dyDescent="0.25"/>
    <row r="394" hidden="1" x14ac:dyDescent="0.25"/>
    <row r="395" hidden="1" x14ac:dyDescent="0.25"/>
    <row r="396" hidden="1" x14ac:dyDescent="0.25"/>
    <row r="397" hidden="1" x14ac:dyDescent="0.25"/>
    <row r="398" hidden="1" x14ac:dyDescent="0.25"/>
    <row r="399" hidden="1" x14ac:dyDescent="0.25"/>
    <row r="400" hidden="1" x14ac:dyDescent="0.25"/>
    <row r="401" hidden="1" x14ac:dyDescent="0.25"/>
    <row r="402" hidden="1" x14ac:dyDescent="0.25"/>
    <row r="403" hidden="1" x14ac:dyDescent="0.25"/>
    <row r="404" hidden="1" x14ac:dyDescent="0.25"/>
    <row r="405" hidden="1" x14ac:dyDescent="0.25"/>
    <row r="406" hidden="1" x14ac:dyDescent="0.25"/>
    <row r="407" hidden="1" x14ac:dyDescent="0.25"/>
    <row r="408" hidden="1" x14ac:dyDescent="0.25"/>
    <row r="409" hidden="1" x14ac:dyDescent="0.25"/>
    <row r="410" hidden="1" x14ac:dyDescent="0.25"/>
    <row r="411" hidden="1" x14ac:dyDescent="0.25"/>
    <row r="412" hidden="1" x14ac:dyDescent="0.25"/>
    <row r="413" hidden="1" x14ac:dyDescent="0.25"/>
    <row r="414" hidden="1" x14ac:dyDescent="0.25"/>
    <row r="415" hidden="1" x14ac:dyDescent="0.25"/>
    <row r="416" hidden="1" x14ac:dyDescent="0.25"/>
    <row r="417" hidden="1" x14ac:dyDescent="0.25"/>
    <row r="418" hidden="1" x14ac:dyDescent="0.25"/>
    <row r="419" hidden="1" x14ac:dyDescent="0.25"/>
    <row r="420" hidden="1" x14ac:dyDescent="0.25"/>
    <row r="421" hidden="1" x14ac:dyDescent="0.25"/>
    <row r="422" hidden="1" x14ac:dyDescent="0.25"/>
    <row r="423" hidden="1" x14ac:dyDescent="0.25"/>
    <row r="424" hidden="1" x14ac:dyDescent="0.25"/>
    <row r="425" hidden="1" x14ac:dyDescent="0.25"/>
    <row r="426" hidden="1" x14ac:dyDescent="0.25"/>
    <row r="427" hidden="1" x14ac:dyDescent="0.25"/>
    <row r="428" hidden="1" x14ac:dyDescent="0.25"/>
    <row r="429" hidden="1" x14ac:dyDescent="0.25"/>
    <row r="430" hidden="1" x14ac:dyDescent="0.25"/>
    <row r="431" hidden="1" x14ac:dyDescent="0.25"/>
    <row r="432" hidden="1" x14ac:dyDescent="0.25"/>
    <row r="433" hidden="1" x14ac:dyDescent="0.25"/>
    <row r="434" hidden="1" x14ac:dyDescent="0.25"/>
    <row r="435" hidden="1" x14ac:dyDescent="0.25"/>
    <row r="436" hidden="1" x14ac:dyDescent="0.25"/>
    <row r="437" hidden="1" x14ac:dyDescent="0.25"/>
    <row r="438" hidden="1" x14ac:dyDescent="0.25"/>
    <row r="439" hidden="1" x14ac:dyDescent="0.25"/>
    <row r="440" hidden="1" x14ac:dyDescent="0.25"/>
    <row r="441" hidden="1" x14ac:dyDescent="0.25"/>
    <row r="442" hidden="1" x14ac:dyDescent="0.25"/>
    <row r="443" hidden="1" x14ac:dyDescent="0.25"/>
    <row r="444" hidden="1" x14ac:dyDescent="0.25"/>
    <row r="445" hidden="1" x14ac:dyDescent="0.25"/>
    <row r="446" hidden="1" x14ac:dyDescent="0.25"/>
    <row r="447" hidden="1" x14ac:dyDescent="0.25"/>
    <row r="448" hidden="1" x14ac:dyDescent="0.25"/>
    <row r="449" hidden="1" x14ac:dyDescent="0.25"/>
    <row r="450" hidden="1" x14ac:dyDescent="0.25"/>
    <row r="451" hidden="1" x14ac:dyDescent="0.25"/>
    <row r="452" hidden="1" x14ac:dyDescent="0.25"/>
    <row r="453" hidden="1" x14ac:dyDescent="0.25"/>
    <row r="454" hidden="1" x14ac:dyDescent="0.25"/>
    <row r="455" hidden="1" x14ac:dyDescent="0.25"/>
    <row r="456" hidden="1" x14ac:dyDescent="0.25"/>
    <row r="457" hidden="1" x14ac:dyDescent="0.25"/>
    <row r="458" hidden="1" x14ac:dyDescent="0.25"/>
    <row r="459" hidden="1" x14ac:dyDescent="0.25"/>
    <row r="460" hidden="1" x14ac:dyDescent="0.25"/>
    <row r="461" hidden="1" x14ac:dyDescent="0.25"/>
    <row r="462" hidden="1" x14ac:dyDescent="0.25"/>
    <row r="463" hidden="1" x14ac:dyDescent="0.25"/>
    <row r="464" hidden="1" x14ac:dyDescent="0.25"/>
    <row r="465" hidden="1" x14ac:dyDescent="0.25"/>
    <row r="466" hidden="1" x14ac:dyDescent="0.25"/>
    <row r="467" hidden="1" x14ac:dyDescent="0.25"/>
    <row r="468" hidden="1" x14ac:dyDescent="0.25"/>
    <row r="469" hidden="1" x14ac:dyDescent="0.25"/>
    <row r="470" hidden="1" x14ac:dyDescent="0.25"/>
    <row r="471" hidden="1" x14ac:dyDescent="0.25"/>
    <row r="472" hidden="1" x14ac:dyDescent="0.25"/>
    <row r="473" hidden="1" x14ac:dyDescent="0.25"/>
    <row r="474" hidden="1" x14ac:dyDescent="0.25"/>
    <row r="475" hidden="1" x14ac:dyDescent="0.25"/>
    <row r="476" hidden="1" x14ac:dyDescent="0.25"/>
    <row r="477" hidden="1" x14ac:dyDescent="0.25"/>
    <row r="478" hidden="1" x14ac:dyDescent="0.25"/>
    <row r="479" hidden="1" x14ac:dyDescent="0.25"/>
    <row r="480" hidden="1" x14ac:dyDescent="0.25"/>
    <row r="481" hidden="1" x14ac:dyDescent="0.25"/>
    <row r="482" hidden="1" x14ac:dyDescent="0.25"/>
    <row r="483" hidden="1" x14ac:dyDescent="0.25"/>
    <row r="484" hidden="1" x14ac:dyDescent="0.25"/>
    <row r="485" hidden="1" x14ac:dyDescent="0.25"/>
    <row r="486" hidden="1" x14ac:dyDescent="0.25"/>
    <row r="487" hidden="1" x14ac:dyDescent="0.25"/>
    <row r="488" hidden="1" x14ac:dyDescent="0.25"/>
    <row r="489" hidden="1" x14ac:dyDescent="0.25"/>
    <row r="490" hidden="1" x14ac:dyDescent="0.25"/>
    <row r="491" hidden="1" x14ac:dyDescent="0.25"/>
    <row r="492" hidden="1" x14ac:dyDescent="0.25"/>
    <row r="493" hidden="1" x14ac:dyDescent="0.25"/>
    <row r="494" hidden="1" x14ac:dyDescent="0.25"/>
    <row r="495" hidden="1" x14ac:dyDescent="0.25"/>
    <row r="496" hidden="1" x14ac:dyDescent="0.25"/>
    <row r="497" hidden="1" x14ac:dyDescent="0.25"/>
    <row r="498" hidden="1" x14ac:dyDescent="0.25"/>
    <row r="499" hidden="1" x14ac:dyDescent="0.25"/>
    <row r="500" hidden="1" x14ac:dyDescent="0.25"/>
    <row r="501" hidden="1" x14ac:dyDescent="0.25"/>
    <row r="502" hidden="1" x14ac:dyDescent="0.25"/>
    <row r="503" hidden="1" x14ac:dyDescent="0.25"/>
    <row r="504" hidden="1" x14ac:dyDescent="0.25"/>
    <row r="505" hidden="1" x14ac:dyDescent="0.25"/>
    <row r="506" hidden="1" x14ac:dyDescent="0.25"/>
    <row r="507" hidden="1" x14ac:dyDescent="0.25"/>
    <row r="508" hidden="1" x14ac:dyDescent="0.25"/>
    <row r="509" hidden="1" x14ac:dyDescent="0.25"/>
    <row r="510" hidden="1" x14ac:dyDescent="0.25"/>
    <row r="511" hidden="1" x14ac:dyDescent="0.25"/>
    <row r="512" hidden="1" x14ac:dyDescent="0.25"/>
    <row r="513" hidden="1" x14ac:dyDescent="0.25"/>
    <row r="514" hidden="1" x14ac:dyDescent="0.25"/>
    <row r="515" hidden="1" x14ac:dyDescent="0.25"/>
    <row r="516" hidden="1" x14ac:dyDescent="0.25"/>
    <row r="517" hidden="1" x14ac:dyDescent="0.25"/>
    <row r="518" hidden="1" x14ac:dyDescent="0.25"/>
    <row r="519" hidden="1" x14ac:dyDescent="0.25"/>
    <row r="520" hidden="1" x14ac:dyDescent="0.25"/>
    <row r="521" hidden="1" x14ac:dyDescent="0.25"/>
    <row r="522" hidden="1" x14ac:dyDescent="0.25"/>
    <row r="523" hidden="1" x14ac:dyDescent="0.25"/>
    <row r="524" hidden="1" x14ac:dyDescent="0.25"/>
    <row r="525" hidden="1" x14ac:dyDescent="0.25"/>
    <row r="526" hidden="1" x14ac:dyDescent="0.25"/>
    <row r="527" hidden="1" x14ac:dyDescent="0.25"/>
    <row r="528" hidden="1" x14ac:dyDescent="0.25"/>
    <row r="529" hidden="1" x14ac:dyDescent="0.25"/>
    <row r="530" hidden="1" x14ac:dyDescent="0.25"/>
    <row r="531" hidden="1" x14ac:dyDescent="0.25"/>
    <row r="532" hidden="1" x14ac:dyDescent="0.25"/>
    <row r="533" hidden="1" x14ac:dyDescent="0.25"/>
    <row r="534" hidden="1" x14ac:dyDescent="0.25"/>
    <row r="535" hidden="1" x14ac:dyDescent="0.25"/>
    <row r="536" hidden="1" x14ac:dyDescent="0.25"/>
    <row r="537" hidden="1" x14ac:dyDescent="0.25"/>
    <row r="538" hidden="1" x14ac:dyDescent="0.25"/>
    <row r="539" hidden="1" x14ac:dyDescent="0.25"/>
    <row r="540" hidden="1" x14ac:dyDescent="0.25"/>
    <row r="541" hidden="1" x14ac:dyDescent="0.25"/>
    <row r="542" hidden="1" x14ac:dyDescent="0.25"/>
    <row r="543" hidden="1" x14ac:dyDescent="0.25"/>
    <row r="544" hidden="1" x14ac:dyDescent="0.25"/>
    <row r="545" hidden="1" x14ac:dyDescent="0.25"/>
    <row r="546" hidden="1" x14ac:dyDescent="0.25"/>
    <row r="547" hidden="1" x14ac:dyDescent="0.25"/>
    <row r="548" hidden="1" x14ac:dyDescent="0.25"/>
    <row r="549" hidden="1" x14ac:dyDescent="0.25"/>
    <row r="550" hidden="1" x14ac:dyDescent="0.25"/>
    <row r="551" hidden="1" x14ac:dyDescent="0.25"/>
    <row r="552" hidden="1" x14ac:dyDescent="0.25"/>
    <row r="553" hidden="1" x14ac:dyDescent="0.25"/>
    <row r="554" hidden="1" x14ac:dyDescent="0.25"/>
    <row r="555" hidden="1" x14ac:dyDescent="0.25"/>
    <row r="556" hidden="1" x14ac:dyDescent="0.25"/>
    <row r="557" hidden="1" x14ac:dyDescent="0.25"/>
    <row r="558" hidden="1" x14ac:dyDescent="0.25"/>
    <row r="559" hidden="1" x14ac:dyDescent="0.25"/>
    <row r="560" hidden="1" x14ac:dyDescent="0.25"/>
    <row r="561" hidden="1" x14ac:dyDescent="0.25"/>
    <row r="562" hidden="1" x14ac:dyDescent="0.25"/>
    <row r="563" hidden="1" x14ac:dyDescent="0.25"/>
    <row r="564" hidden="1" x14ac:dyDescent="0.25"/>
    <row r="565" hidden="1" x14ac:dyDescent="0.25"/>
    <row r="566" hidden="1" x14ac:dyDescent="0.25"/>
    <row r="567" hidden="1" x14ac:dyDescent="0.25"/>
    <row r="568" hidden="1" x14ac:dyDescent="0.25"/>
    <row r="569" hidden="1" x14ac:dyDescent="0.25"/>
    <row r="570" hidden="1" x14ac:dyDescent="0.25"/>
    <row r="571" hidden="1" x14ac:dyDescent="0.25"/>
    <row r="572" hidden="1" x14ac:dyDescent="0.25"/>
    <row r="573" hidden="1" x14ac:dyDescent="0.25"/>
    <row r="574" hidden="1" x14ac:dyDescent="0.25"/>
    <row r="575" hidden="1" x14ac:dyDescent="0.25"/>
    <row r="576" hidden="1" x14ac:dyDescent="0.25"/>
    <row r="577" hidden="1" x14ac:dyDescent="0.25"/>
    <row r="578" hidden="1" x14ac:dyDescent="0.25"/>
    <row r="579" hidden="1" x14ac:dyDescent="0.25"/>
    <row r="580" hidden="1" x14ac:dyDescent="0.25"/>
    <row r="581" hidden="1" x14ac:dyDescent="0.25"/>
    <row r="582" hidden="1" x14ac:dyDescent="0.25"/>
    <row r="583" hidden="1" x14ac:dyDescent="0.25"/>
    <row r="584" hidden="1" x14ac:dyDescent="0.25"/>
    <row r="585" hidden="1" x14ac:dyDescent="0.25"/>
    <row r="586" hidden="1" x14ac:dyDescent="0.25"/>
    <row r="587" hidden="1" x14ac:dyDescent="0.25"/>
    <row r="588" hidden="1" x14ac:dyDescent="0.25"/>
    <row r="589" hidden="1" x14ac:dyDescent="0.25"/>
    <row r="590" hidden="1" x14ac:dyDescent="0.25"/>
    <row r="591" hidden="1" x14ac:dyDescent="0.25"/>
    <row r="592" hidden="1" x14ac:dyDescent="0.25"/>
    <row r="593" hidden="1" x14ac:dyDescent="0.25"/>
    <row r="594" hidden="1" x14ac:dyDescent="0.25"/>
    <row r="595" hidden="1" x14ac:dyDescent="0.25"/>
    <row r="596" hidden="1" x14ac:dyDescent="0.25"/>
    <row r="597" hidden="1" x14ac:dyDescent="0.25"/>
    <row r="598" hidden="1" x14ac:dyDescent="0.25"/>
    <row r="599" hidden="1" x14ac:dyDescent="0.25"/>
    <row r="600" hidden="1" x14ac:dyDescent="0.25"/>
    <row r="601" hidden="1" x14ac:dyDescent="0.25"/>
    <row r="602" hidden="1" x14ac:dyDescent="0.25"/>
    <row r="603" hidden="1" x14ac:dyDescent="0.25"/>
    <row r="604" hidden="1" x14ac:dyDescent="0.25"/>
    <row r="605" hidden="1" x14ac:dyDescent="0.25"/>
    <row r="606" hidden="1" x14ac:dyDescent="0.25"/>
    <row r="607" hidden="1" x14ac:dyDescent="0.25"/>
    <row r="608" hidden="1" x14ac:dyDescent="0.25"/>
    <row r="609" hidden="1" x14ac:dyDescent="0.25"/>
    <row r="610" hidden="1" x14ac:dyDescent="0.25"/>
    <row r="611" hidden="1" x14ac:dyDescent="0.25"/>
    <row r="612" hidden="1" x14ac:dyDescent="0.25"/>
    <row r="613" hidden="1" x14ac:dyDescent="0.25"/>
    <row r="614" hidden="1" x14ac:dyDescent="0.25"/>
    <row r="615" hidden="1" x14ac:dyDescent="0.25"/>
    <row r="616" hidden="1" x14ac:dyDescent="0.25"/>
    <row r="617" hidden="1" x14ac:dyDescent="0.25"/>
    <row r="618" hidden="1" x14ac:dyDescent="0.25"/>
    <row r="619" hidden="1" x14ac:dyDescent="0.25"/>
    <row r="620" hidden="1" x14ac:dyDescent="0.25"/>
    <row r="621" hidden="1" x14ac:dyDescent="0.25"/>
    <row r="622" hidden="1" x14ac:dyDescent="0.25"/>
    <row r="623" hidden="1" x14ac:dyDescent="0.25"/>
    <row r="624" hidden="1" x14ac:dyDescent="0.25"/>
    <row r="625" hidden="1" x14ac:dyDescent="0.25"/>
    <row r="626" hidden="1" x14ac:dyDescent="0.25"/>
    <row r="627" hidden="1" x14ac:dyDescent="0.25"/>
    <row r="628" hidden="1" x14ac:dyDescent="0.25"/>
    <row r="629" hidden="1" x14ac:dyDescent="0.25"/>
    <row r="630" hidden="1" x14ac:dyDescent="0.25"/>
    <row r="631" hidden="1" x14ac:dyDescent="0.25"/>
    <row r="632" hidden="1" x14ac:dyDescent="0.25"/>
    <row r="633" hidden="1" x14ac:dyDescent="0.25"/>
    <row r="634" hidden="1" x14ac:dyDescent="0.25"/>
    <row r="635" hidden="1" x14ac:dyDescent="0.25"/>
    <row r="636" hidden="1" x14ac:dyDescent="0.25"/>
    <row r="637" hidden="1" x14ac:dyDescent="0.25"/>
    <row r="638" hidden="1" x14ac:dyDescent="0.25"/>
    <row r="639" hidden="1" x14ac:dyDescent="0.25"/>
    <row r="640" hidden="1" x14ac:dyDescent="0.25"/>
    <row r="641" hidden="1" x14ac:dyDescent="0.25"/>
    <row r="642" hidden="1" x14ac:dyDescent="0.25"/>
    <row r="643" hidden="1" x14ac:dyDescent="0.25"/>
    <row r="644" hidden="1" x14ac:dyDescent="0.25"/>
    <row r="645" hidden="1" x14ac:dyDescent="0.25"/>
    <row r="646" hidden="1" x14ac:dyDescent="0.25"/>
    <row r="647" hidden="1" x14ac:dyDescent="0.25"/>
    <row r="648" hidden="1" x14ac:dyDescent="0.25"/>
    <row r="649" hidden="1" x14ac:dyDescent="0.25"/>
    <row r="650" hidden="1" x14ac:dyDescent="0.25"/>
    <row r="651" hidden="1" x14ac:dyDescent="0.25"/>
    <row r="652" hidden="1" x14ac:dyDescent="0.25"/>
    <row r="653" hidden="1" x14ac:dyDescent="0.25"/>
    <row r="654" hidden="1" x14ac:dyDescent="0.25"/>
    <row r="655" hidden="1" x14ac:dyDescent="0.25"/>
    <row r="656" hidden="1" x14ac:dyDescent="0.25"/>
    <row r="657" hidden="1" x14ac:dyDescent="0.25"/>
    <row r="658" hidden="1" x14ac:dyDescent="0.25"/>
    <row r="659" hidden="1" x14ac:dyDescent="0.25"/>
    <row r="660" hidden="1" x14ac:dyDescent="0.25"/>
    <row r="661" hidden="1" x14ac:dyDescent="0.25"/>
    <row r="662" hidden="1" x14ac:dyDescent="0.25"/>
    <row r="663" hidden="1" x14ac:dyDescent="0.25"/>
    <row r="664" hidden="1" x14ac:dyDescent="0.25"/>
    <row r="665" hidden="1" x14ac:dyDescent="0.25"/>
    <row r="666" hidden="1" x14ac:dyDescent="0.25"/>
    <row r="667" hidden="1" x14ac:dyDescent="0.25"/>
    <row r="668" hidden="1" x14ac:dyDescent="0.25"/>
    <row r="669" hidden="1" x14ac:dyDescent="0.25"/>
    <row r="670" hidden="1" x14ac:dyDescent="0.25"/>
    <row r="671" hidden="1" x14ac:dyDescent="0.25"/>
    <row r="672" hidden="1" x14ac:dyDescent="0.25"/>
    <row r="673" hidden="1" x14ac:dyDescent="0.25"/>
    <row r="674" hidden="1" x14ac:dyDescent="0.25"/>
    <row r="675" hidden="1" x14ac:dyDescent="0.25"/>
    <row r="676" hidden="1" x14ac:dyDescent="0.25"/>
    <row r="677" hidden="1" x14ac:dyDescent="0.25"/>
    <row r="678" hidden="1" x14ac:dyDescent="0.25"/>
    <row r="679" hidden="1" x14ac:dyDescent="0.25"/>
    <row r="680" hidden="1" x14ac:dyDescent="0.25"/>
    <row r="681" hidden="1" x14ac:dyDescent="0.25"/>
    <row r="682" hidden="1" x14ac:dyDescent="0.25"/>
    <row r="683" hidden="1" x14ac:dyDescent="0.25"/>
    <row r="684" hidden="1" x14ac:dyDescent="0.25"/>
    <row r="685" hidden="1" x14ac:dyDescent="0.25"/>
    <row r="686" hidden="1" x14ac:dyDescent="0.25"/>
    <row r="687" hidden="1" x14ac:dyDescent="0.25"/>
    <row r="688" hidden="1" x14ac:dyDescent="0.25"/>
    <row r="689" hidden="1" x14ac:dyDescent="0.25"/>
    <row r="690" hidden="1" x14ac:dyDescent="0.25"/>
    <row r="691" hidden="1" x14ac:dyDescent="0.25"/>
    <row r="692" hidden="1" x14ac:dyDescent="0.25"/>
    <row r="693" hidden="1" x14ac:dyDescent="0.25"/>
    <row r="694" hidden="1" x14ac:dyDescent="0.25"/>
    <row r="695" hidden="1" x14ac:dyDescent="0.25"/>
    <row r="696" hidden="1" x14ac:dyDescent="0.25"/>
    <row r="697" hidden="1" x14ac:dyDescent="0.25"/>
    <row r="698" hidden="1" x14ac:dyDescent="0.25"/>
    <row r="699" hidden="1" x14ac:dyDescent="0.25"/>
    <row r="700" hidden="1" x14ac:dyDescent="0.25"/>
    <row r="701" hidden="1" x14ac:dyDescent="0.25"/>
    <row r="702" hidden="1" x14ac:dyDescent="0.25"/>
    <row r="703" hidden="1" x14ac:dyDescent="0.25"/>
    <row r="704" hidden="1" x14ac:dyDescent="0.25"/>
    <row r="705" hidden="1" x14ac:dyDescent="0.25"/>
    <row r="706" hidden="1" x14ac:dyDescent="0.25"/>
    <row r="707" hidden="1" x14ac:dyDescent="0.25"/>
    <row r="708" hidden="1" x14ac:dyDescent="0.25"/>
    <row r="709" hidden="1" x14ac:dyDescent="0.25"/>
    <row r="710" hidden="1" x14ac:dyDescent="0.25"/>
    <row r="711" hidden="1" x14ac:dyDescent="0.25"/>
    <row r="712" hidden="1" x14ac:dyDescent="0.25"/>
    <row r="713" hidden="1" x14ac:dyDescent="0.25"/>
    <row r="714" hidden="1" x14ac:dyDescent="0.25"/>
    <row r="715" hidden="1" x14ac:dyDescent="0.25"/>
    <row r="716" hidden="1" x14ac:dyDescent="0.25"/>
    <row r="717" hidden="1" x14ac:dyDescent="0.25"/>
    <row r="718" hidden="1" x14ac:dyDescent="0.25"/>
    <row r="719" hidden="1" x14ac:dyDescent="0.25"/>
    <row r="720" hidden="1" x14ac:dyDescent="0.25"/>
    <row r="721" hidden="1" x14ac:dyDescent="0.25"/>
    <row r="722" hidden="1" x14ac:dyDescent="0.25"/>
    <row r="723" hidden="1" x14ac:dyDescent="0.25"/>
    <row r="724" hidden="1" x14ac:dyDescent="0.25"/>
    <row r="725" hidden="1" x14ac:dyDescent="0.25"/>
    <row r="726" hidden="1" x14ac:dyDescent="0.25"/>
    <row r="727" hidden="1" x14ac:dyDescent="0.25"/>
    <row r="728" hidden="1" x14ac:dyDescent="0.25"/>
    <row r="729" hidden="1" x14ac:dyDescent="0.25"/>
    <row r="730" hidden="1" x14ac:dyDescent="0.25"/>
    <row r="731" hidden="1" x14ac:dyDescent="0.25"/>
    <row r="732" hidden="1" x14ac:dyDescent="0.25"/>
    <row r="733" hidden="1" x14ac:dyDescent="0.25"/>
    <row r="734" hidden="1" x14ac:dyDescent="0.25"/>
    <row r="735" hidden="1" x14ac:dyDescent="0.25"/>
    <row r="736" hidden="1" x14ac:dyDescent="0.25"/>
    <row r="737" hidden="1" x14ac:dyDescent="0.25"/>
    <row r="738" hidden="1" x14ac:dyDescent="0.25"/>
    <row r="739" hidden="1" x14ac:dyDescent="0.25"/>
    <row r="740" hidden="1" x14ac:dyDescent="0.25"/>
    <row r="741" hidden="1" x14ac:dyDescent="0.25"/>
    <row r="742" hidden="1" x14ac:dyDescent="0.25"/>
    <row r="743" hidden="1" x14ac:dyDescent="0.25"/>
    <row r="744" hidden="1" x14ac:dyDescent="0.25"/>
    <row r="745" hidden="1" x14ac:dyDescent="0.25"/>
    <row r="746" hidden="1" x14ac:dyDescent="0.25"/>
    <row r="747" hidden="1" x14ac:dyDescent="0.25"/>
    <row r="748" hidden="1" x14ac:dyDescent="0.25"/>
    <row r="749" hidden="1" x14ac:dyDescent="0.25"/>
    <row r="750" hidden="1" x14ac:dyDescent="0.25"/>
    <row r="751" hidden="1" x14ac:dyDescent="0.25"/>
    <row r="752" hidden="1" x14ac:dyDescent="0.25"/>
    <row r="753" hidden="1" x14ac:dyDescent="0.25"/>
    <row r="754" hidden="1" x14ac:dyDescent="0.25"/>
    <row r="755" hidden="1" x14ac:dyDescent="0.25"/>
    <row r="756" hidden="1" x14ac:dyDescent="0.25"/>
    <row r="757" hidden="1" x14ac:dyDescent="0.25"/>
    <row r="758" hidden="1" x14ac:dyDescent="0.25"/>
    <row r="759" hidden="1" x14ac:dyDescent="0.25"/>
    <row r="760" hidden="1" x14ac:dyDescent="0.25"/>
    <row r="761" hidden="1" x14ac:dyDescent="0.25"/>
    <row r="762" hidden="1" x14ac:dyDescent="0.25"/>
    <row r="763" hidden="1" x14ac:dyDescent="0.25"/>
    <row r="764" hidden="1" x14ac:dyDescent="0.25"/>
    <row r="765" hidden="1" x14ac:dyDescent="0.25"/>
    <row r="766" hidden="1" x14ac:dyDescent="0.25"/>
    <row r="767" hidden="1" x14ac:dyDescent="0.25"/>
    <row r="768" hidden="1" x14ac:dyDescent="0.25"/>
    <row r="769" hidden="1" x14ac:dyDescent="0.25"/>
    <row r="770" hidden="1" x14ac:dyDescent="0.25"/>
    <row r="771" hidden="1" x14ac:dyDescent="0.25"/>
    <row r="772" hidden="1" x14ac:dyDescent="0.25"/>
    <row r="773" hidden="1" x14ac:dyDescent="0.25"/>
    <row r="774" hidden="1" x14ac:dyDescent="0.25"/>
    <row r="775" hidden="1" x14ac:dyDescent="0.25"/>
    <row r="776" hidden="1" x14ac:dyDescent="0.25"/>
    <row r="777" hidden="1" x14ac:dyDescent="0.25"/>
    <row r="778" hidden="1" x14ac:dyDescent="0.25"/>
    <row r="779" hidden="1" x14ac:dyDescent="0.25"/>
    <row r="780" hidden="1" x14ac:dyDescent="0.25"/>
    <row r="781" hidden="1" x14ac:dyDescent="0.25"/>
    <row r="782" hidden="1" x14ac:dyDescent="0.25"/>
    <row r="783" hidden="1" x14ac:dyDescent="0.25"/>
    <row r="784" hidden="1" x14ac:dyDescent="0.25"/>
    <row r="785" hidden="1" x14ac:dyDescent="0.25"/>
    <row r="786" hidden="1" x14ac:dyDescent="0.25"/>
    <row r="787" hidden="1" x14ac:dyDescent="0.25"/>
    <row r="788" hidden="1" x14ac:dyDescent="0.25"/>
    <row r="789" hidden="1" x14ac:dyDescent="0.25"/>
    <row r="790" hidden="1" x14ac:dyDescent="0.25"/>
    <row r="791" hidden="1" x14ac:dyDescent="0.25"/>
    <row r="792" hidden="1" x14ac:dyDescent="0.25"/>
    <row r="793" hidden="1" x14ac:dyDescent="0.25"/>
    <row r="794" hidden="1" x14ac:dyDescent="0.25"/>
    <row r="795" hidden="1" x14ac:dyDescent="0.25"/>
    <row r="796" hidden="1" x14ac:dyDescent="0.25"/>
    <row r="797" hidden="1" x14ac:dyDescent="0.25"/>
    <row r="798" hidden="1" x14ac:dyDescent="0.25"/>
    <row r="799" hidden="1" x14ac:dyDescent="0.25"/>
    <row r="800" hidden="1" x14ac:dyDescent="0.25"/>
    <row r="801" hidden="1" x14ac:dyDescent="0.25"/>
    <row r="802" hidden="1" x14ac:dyDescent="0.25"/>
    <row r="803" hidden="1" x14ac:dyDescent="0.25"/>
    <row r="804" hidden="1" x14ac:dyDescent="0.25"/>
    <row r="805" hidden="1" x14ac:dyDescent="0.25"/>
    <row r="806" hidden="1" x14ac:dyDescent="0.25"/>
    <row r="807" hidden="1" x14ac:dyDescent="0.25"/>
    <row r="808" hidden="1" x14ac:dyDescent="0.25"/>
    <row r="809" hidden="1" x14ac:dyDescent="0.25"/>
    <row r="810" hidden="1" x14ac:dyDescent="0.25"/>
    <row r="811" hidden="1" x14ac:dyDescent="0.25"/>
    <row r="812" hidden="1" x14ac:dyDescent="0.25"/>
    <row r="813" hidden="1" x14ac:dyDescent="0.25"/>
    <row r="814" hidden="1" x14ac:dyDescent="0.25"/>
    <row r="815" hidden="1" x14ac:dyDescent="0.25"/>
    <row r="816" hidden="1" x14ac:dyDescent="0.25"/>
    <row r="817" hidden="1" x14ac:dyDescent="0.25"/>
    <row r="818" hidden="1" x14ac:dyDescent="0.25"/>
    <row r="819" hidden="1" x14ac:dyDescent="0.25"/>
    <row r="820" hidden="1" x14ac:dyDescent="0.25"/>
    <row r="821" hidden="1" x14ac:dyDescent="0.25"/>
    <row r="822" hidden="1" x14ac:dyDescent="0.25"/>
    <row r="823" hidden="1" x14ac:dyDescent="0.25"/>
    <row r="824" hidden="1" x14ac:dyDescent="0.25"/>
    <row r="825" hidden="1" x14ac:dyDescent="0.25"/>
    <row r="826" hidden="1" x14ac:dyDescent="0.25"/>
    <row r="827" hidden="1" x14ac:dyDescent="0.25"/>
    <row r="828" hidden="1" x14ac:dyDescent="0.25"/>
    <row r="829" hidden="1" x14ac:dyDescent="0.25"/>
    <row r="830" hidden="1" x14ac:dyDescent="0.25"/>
    <row r="831" hidden="1" x14ac:dyDescent="0.25"/>
    <row r="832" hidden="1" x14ac:dyDescent="0.25"/>
    <row r="833" hidden="1" x14ac:dyDescent="0.25"/>
    <row r="834" hidden="1" x14ac:dyDescent="0.25"/>
    <row r="835" hidden="1" x14ac:dyDescent="0.25"/>
    <row r="836" hidden="1" x14ac:dyDescent="0.25"/>
    <row r="837" hidden="1" x14ac:dyDescent="0.25"/>
    <row r="838" hidden="1" x14ac:dyDescent="0.25"/>
    <row r="839" hidden="1" x14ac:dyDescent="0.25"/>
    <row r="840" hidden="1" x14ac:dyDescent="0.25"/>
    <row r="841" hidden="1" x14ac:dyDescent="0.25"/>
    <row r="842" hidden="1" x14ac:dyDescent="0.25"/>
    <row r="843" hidden="1" x14ac:dyDescent="0.25"/>
    <row r="844" hidden="1" x14ac:dyDescent="0.25"/>
    <row r="845" hidden="1" x14ac:dyDescent="0.25"/>
    <row r="846" hidden="1" x14ac:dyDescent="0.25"/>
    <row r="847" hidden="1" x14ac:dyDescent="0.25"/>
    <row r="848" hidden="1" x14ac:dyDescent="0.25"/>
    <row r="849" hidden="1" x14ac:dyDescent="0.25"/>
    <row r="850" hidden="1" x14ac:dyDescent="0.25"/>
    <row r="851" hidden="1" x14ac:dyDescent="0.25"/>
    <row r="852" hidden="1" x14ac:dyDescent="0.25"/>
    <row r="853" hidden="1" x14ac:dyDescent="0.25"/>
    <row r="854" hidden="1" x14ac:dyDescent="0.25"/>
    <row r="855" hidden="1" x14ac:dyDescent="0.25"/>
    <row r="856" hidden="1" x14ac:dyDescent="0.25"/>
    <row r="857" hidden="1" x14ac:dyDescent="0.25"/>
    <row r="858" hidden="1" x14ac:dyDescent="0.25"/>
    <row r="859" hidden="1" x14ac:dyDescent="0.25"/>
    <row r="860" hidden="1" x14ac:dyDescent="0.25"/>
    <row r="861" hidden="1" x14ac:dyDescent="0.25"/>
    <row r="862" hidden="1" x14ac:dyDescent="0.25"/>
    <row r="863" hidden="1" x14ac:dyDescent="0.25"/>
    <row r="864" hidden="1" x14ac:dyDescent="0.25"/>
    <row r="865" hidden="1" x14ac:dyDescent="0.25"/>
    <row r="866" hidden="1" x14ac:dyDescent="0.25"/>
    <row r="867" hidden="1" x14ac:dyDescent="0.25"/>
    <row r="868" hidden="1" x14ac:dyDescent="0.25"/>
    <row r="869" hidden="1" x14ac:dyDescent="0.25"/>
    <row r="870" hidden="1" x14ac:dyDescent="0.25"/>
    <row r="871" hidden="1" x14ac:dyDescent="0.25"/>
    <row r="872" hidden="1" x14ac:dyDescent="0.25"/>
    <row r="873" hidden="1" x14ac:dyDescent="0.25"/>
    <row r="874" hidden="1" x14ac:dyDescent="0.25"/>
    <row r="875" hidden="1" x14ac:dyDescent="0.25"/>
    <row r="876" hidden="1" x14ac:dyDescent="0.25"/>
    <row r="877" hidden="1" x14ac:dyDescent="0.25"/>
    <row r="878" hidden="1" x14ac:dyDescent="0.25"/>
    <row r="879" hidden="1" x14ac:dyDescent="0.25"/>
    <row r="880" hidden="1" x14ac:dyDescent="0.25"/>
    <row r="881" hidden="1" x14ac:dyDescent="0.25"/>
    <row r="882" hidden="1" x14ac:dyDescent="0.25"/>
    <row r="883" hidden="1" x14ac:dyDescent="0.25"/>
    <row r="884" hidden="1" x14ac:dyDescent="0.25"/>
    <row r="885" hidden="1" x14ac:dyDescent="0.25"/>
    <row r="886" hidden="1" x14ac:dyDescent="0.25"/>
    <row r="887" hidden="1" x14ac:dyDescent="0.25"/>
    <row r="888" hidden="1" x14ac:dyDescent="0.25"/>
    <row r="889" hidden="1" x14ac:dyDescent="0.25"/>
    <row r="890" hidden="1" x14ac:dyDescent="0.25"/>
    <row r="891" hidden="1" x14ac:dyDescent="0.25"/>
    <row r="892" hidden="1" x14ac:dyDescent="0.25"/>
    <row r="893" hidden="1" x14ac:dyDescent="0.25"/>
    <row r="894" hidden="1" x14ac:dyDescent="0.25"/>
    <row r="895" hidden="1" x14ac:dyDescent="0.25"/>
    <row r="896" hidden="1" x14ac:dyDescent="0.25"/>
    <row r="897" hidden="1" x14ac:dyDescent="0.25"/>
    <row r="898" hidden="1" x14ac:dyDescent="0.25"/>
    <row r="899" hidden="1" x14ac:dyDescent="0.25"/>
    <row r="900" hidden="1" x14ac:dyDescent="0.25"/>
    <row r="901" hidden="1" x14ac:dyDescent="0.25"/>
    <row r="902" hidden="1" x14ac:dyDescent="0.25"/>
    <row r="903" hidden="1" x14ac:dyDescent="0.25"/>
    <row r="904" hidden="1" x14ac:dyDescent="0.25"/>
    <row r="905" hidden="1" x14ac:dyDescent="0.25"/>
    <row r="906" hidden="1" x14ac:dyDescent="0.25"/>
    <row r="907" hidden="1" x14ac:dyDescent="0.25"/>
    <row r="908" hidden="1" x14ac:dyDescent="0.25"/>
    <row r="909" hidden="1" x14ac:dyDescent="0.25"/>
    <row r="910" hidden="1" x14ac:dyDescent="0.25"/>
    <row r="911" hidden="1" x14ac:dyDescent="0.25"/>
    <row r="912" hidden="1" x14ac:dyDescent="0.25"/>
    <row r="913" hidden="1" x14ac:dyDescent="0.25"/>
    <row r="914" hidden="1" x14ac:dyDescent="0.25"/>
    <row r="915" hidden="1" x14ac:dyDescent="0.25"/>
    <row r="916" hidden="1" x14ac:dyDescent="0.25"/>
    <row r="917" hidden="1" x14ac:dyDescent="0.25"/>
    <row r="918" hidden="1" x14ac:dyDescent="0.25"/>
    <row r="919" hidden="1" x14ac:dyDescent="0.25"/>
    <row r="920" hidden="1" x14ac:dyDescent="0.25"/>
    <row r="921" hidden="1" x14ac:dyDescent="0.25"/>
    <row r="922" hidden="1" x14ac:dyDescent="0.25"/>
    <row r="923" hidden="1" x14ac:dyDescent="0.25"/>
    <row r="924" hidden="1" x14ac:dyDescent="0.25"/>
    <row r="925" hidden="1" x14ac:dyDescent="0.25"/>
    <row r="926" hidden="1" x14ac:dyDescent="0.25"/>
    <row r="927" hidden="1" x14ac:dyDescent="0.25"/>
    <row r="928" hidden="1" x14ac:dyDescent="0.25"/>
    <row r="929" hidden="1" x14ac:dyDescent="0.25"/>
    <row r="930" hidden="1" x14ac:dyDescent="0.25"/>
    <row r="931" hidden="1" x14ac:dyDescent="0.25"/>
    <row r="932" hidden="1" x14ac:dyDescent="0.25"/>
    <row r="933" hidden="1" x14ac:dyDescent="0.25"/>
    <row r="934" hidden="1" x14ac:dyDescent="0.25"/>
    <row r="935" hidden="1" x14ac:dyDescent="0.25"/>
    <row r="936" hidden="1" x14ac:dyDescent="0.25"/>
    <row r="937" hidden="1" x14ac:dyDescent="0.25"/>
    <row r="938" hidden="1" x14ac:dyDescent="0.25"/>
    <row r="939" hidden="1" x14ac:dyDescent="0.25"/>
    <row r="940" hidden="1" x14ac:dyDescent="0.25"/>
    <row r="941" hidden="1" x14ac:dyDescent="0.25"/>
    <row r="942" hidden="1" x14ac:dyDescent="0.25"/>
    <row r="943" hidden="1" x14ac:dyDescent="0.25"/>
    <row r="944" hidden="1" x14ac:dyDescent="0.25"/>
    <row r="945" hidden="1" x14ac:dyDescent="0.25"/>
    <row r="946" hidden="1" x14ac:dyDescent="0.25"/>
    <row r="947" hidden="1" x14ac:dyDescent="0.25"/>
    <row r="948" hidden="1" x14ac:dyDescent="0.25"/>
    <row r="949" hidden="1" x14ac:dyDescent="0.25"/>
    <row r="950" hidden="1" x14ac:dyDescent="0.25"/>
    <row r="951" hidden="1" x14ac:dyDescent="0.25"/>
    <row r="952" hidden="1" x14ac:dyDescent="0.25"/>
    <row r="953" hidden="1" x14ac:dyDescent="0.25"/>
    <row r="954" hidden="1" x14ac:dyDescent="0.25"/>
    <row r="955" hidden="1" x14ac:dyDescent="0.25"/>
    <row r="956" hidden="1" x14ac:dyDescent="0.25"/>
    <row r="957" hidden="1" x14ac:dyDescent="0.25"/>
    <row r="958" hidden="1" x14ac:dyDescent="0.25"/>
    <row r="959" hidden="1" x14ac:dyDescent="0.25"/>
    <row r="960" hidden="1" x14ac:dyDescent="0.25"/>
    <row r="961" hidden="1" x14ac:dyDescent="0.25"/>
    <row r="962" hidden="1" x14ac:dyDescent="0.25"/>
    <row r="963" hidden="1" x14ac:dyDescent="0.25"/>
    <row r="964" hidden="1" x14ac:dyDescent="0.25"/>
    <row r="965" hidden="1" x14ac:dyDescent="0.25"/>
    <row r="966" hidden="1" x14ac:dyDescent="0.25"/>
    <row r="967" hidden="1" x14ac:dyDescent="0.25"/>
    <row r="968" hidden="1" x14ac:dyDescent="0.25"/>
    <row r="969" hidden="1" x14ac:dyDescent="0.25"/>
    <row r="970" hidden="1" x14ac:dyDescent="0.25"/>
    <row r="971" hidden="1" x14ac:dyDescent="0.25"/>
    <row r="972" hidden="1" x14ac:dyDescent="0.25"/>
    <row r="973" hidden="1" x14ac:dyDescent="0.25"/>
    <row r="974" hidden="1" x14ac:dyDescent="0.25"/>
    <row r="975" hidden="1" x14ac:dyDescent="0.25"/>
    <row r="976" hidden="1" x14ac:dyDescent="0.25"/>
    <row r="977" hidden="1" x14ac:dyDescent="0.25"/>
    <row r="978" hidden="1" x14ac:dyDescent="0.25"/>
    <row r="979" hidden="1" x14ac:dyDescent="0.25"/>
    <row r="980" hidden="1" x14ac:dyDescent="0.25"/>
    <row r="981" hidden="1" x14ac:dyDescent="0.25"/>
    <row r="982" hidden="1" x14ac:dyDescent="0.25"/>
    <row r="983" hidden="1" x14ac:dyDescent="0.25"/>
    <row r="984" hidden="1" x14ac:dyDescent="0.25"/>
    <row r="985" hidden="1" x14ac:dyDescent="0.25"/>
    <row r="986" hidden="1" x14ac:dyDescent="0.25"/>
    <row r="987" hidden="1" x14ac:dyDescent="0.25"/>
    <row r="988" hidden="1" x14ac:dyDescent="0.25"/>
    <row r="989" hidden="1" x14ac:dyDescent="0.25"/>
    <row r="990" hidden="1" x14ac:dyDescent="0.25"/>
    <row r="991" hidden="1" x14ac:dyDescent="0.25"/>
    <row r="992" hidden="1" x14ac:dyDescent="0.25"/>
    <row r="993" hidden="1" x14ac:dyDescent="0.25"/>
    <row r="994" hidden="1" x14ac:dyDescent="0.25"/>
    <row r="995" hidden="1" x14ac:dyDescent="0.25"/>
    <row r="996" hidden="1" x14ac:dyDescent="0.25"/>
    <row r="997" hidden="1" x14ac:dyDescent="0.25"/>
    <row r="998" hidden="1" x14ac:dyDescent="0.25"/>
    <row r="999" hidden="1" x14ac:dyDescent="0.25"/>
    <row r="1000" hidden="1" x14ac:dyDescent="0.25"/>
    <row r="1001" hidden="1" x14ac:dyDescent="0.25"/>
    <row r="1002" hidden="1" x14ac:dyDescent="0.25"/>
    <row r="1003" hidden="1" x14ac:dyDescent="0.25"/>
    <row r="1004" hidden="1" x14ac:dyDescent="0.25"/>
    <row r="1005" hidden="1" x14ac:dyDescent="0.25"/>
    <row r="1006" hidden="1" x14ac:dyDescent="0.25"/>
    <row r="1007" hidden="1" x14ac:dyDescent="0.25"/>
    <row r="1008" hidden="1" x14ac:dyDescent="0.25"/>
    <row r="1009" hidden="1" x14ac:dyDescent="0.25"/>
    <row r="1010" hidden="1" x14ac:dyDescent="0.25"/>
    <row r="1011" hidden="1" x14ac:dyDescent="0.25"/>
    <row r="1012" hidden="1" x14ac:dyDescent="0.25"/>
    <row r="1013" hidden="1" x14ac:dyDescent="0.25"/>
    <row r="1014" hidden="1" x14ac:dyDescent="0.25"/>
    <row r="1015" hidden="1" x14ac:dyDescent="0.25"/>
    <row r="1016" hidden="1" x14ac:dyDescent="0.25"/>
    <row r="1017" hidden="1" x14ac:dyDescent="0.25"/>
    <row r="1018" hidden="1" x14ac:dyDescent="0.25"/>
    <row r="1019" hidden="1" x14ac:dyDescent="0.25"/>
    <row r="1020" hidden="1" x14ac:dyDescent="0.25"/>
    <row r="1021" hidden="1" x14ac:dyDescent="0.25"/>
    <row r="1022" hidden="1" x14ac:dyDescent="0.25"/>
    <row r="1023" hidden="1" x14ac:dyDescent="0.25"/>
    <row r="1024" hidden="1" x14ac:dyDescent="0.25"/>
    <row r="1025" hidden="1" x14ac:dyDescent="0.25"/>
    <row r="1026" hidden="1" x14ac:dyDescent="0.25"/>
    <row r="1027" hidden="1" x14ac:dyDescent="0.25"/>
    <row r="1028" hidden="1" x14ac:dyDescent="0.25"/>
    <row r="1029" hidden="1" x14ac:dyDescent="0.25"/>
    <row r="1030" hidden="1" x14ac:dyDescent="0.25"/>
    <row r="1031" hidden="1" x14ac:dyDescent="0.25"/>
    <row r="1032" hidden="1" x14ac:dyDescent="0.25"/>
    <row r="1033" hidden="1" x14ac:dyDescent="0.25"/>
    <row r="1034" hidden="1" x14ac:dyDescent="0.25"/>
    <row r="1035" hidden="1" x14ac:dyDescent="0.25"/>
    <row r="1036" hidden="1" x14ac:dyDescent="0.25"/>
    <row r="1037" hidden="1" x14ac:dyDescent="0.25"/>
    <row r="1038" hidden="1" x14ac:dyDescent="0.25"/>
    <row r="1039" hidden="1" x14ac:dyDescent="0.25"/>
    <row r="1040" hidden="1" x14ac:dyDescent="0.25"/>
    <row r="1041" hidden="1" x14ac:dyDescent="0.25"/>
    <row r="1042" hidden="1" x14ac:dyDescent="0.25"/>
    <row r="1043" hidden="1" x14ac:dyDescent="0.25"/>
    <row r="1044" hidden="1" x14ac:dyDescent="0.25"/>
    <row r="1045" hidden="1" x14ac:dyDescent="0.25"/>
    <row r="1046" hidden="1" x14ac:dyDescent="0.25"/>
    <row r="1047" hidden="1" x14ac:dyDescent="0.25"/>
    <row r="1048" hidden="1" x14ac:dyDescent="0.25"/>
    <row r="1049" hidden="1" x14ac:dyDescent="0.25"/>
    <row r="1050" hidden="1" x14ac:dyDescent="0.25"/>
    <row r="1051" hidden="1" x14ac:dyDescent="0.25"/>
    <row r="1052" hidden="1" x14ac:dyDescent="0.25"/>
    <row r="1053" hidden="1" x14ac:dyDescent="0.25"/>
    <row r="1054" hidden="1" x14ac:dyDescent="0.25"/>
    <row r="1055" hidden="1" x14ac:dyDescent="0.25"/>
    <row r="1056" hidden="1" x14ac:dyDescent="0.25"/>
    <row r="1057" hidden="1" x14ac:dyDescent="0.25"/>
    <row r="1058" hidden="1" x14ac:dyDescent="0.25"/>
    <row r="1059" hidden="1" x14ac:dyDescent="0.25"/>
    <row r="1060" hidden="1" x14ac:dyDescent="0.25"/>
    <row r="1061" hidden="1" x14ac:dyDescent="0.25"/>
    <row r="1062" hidden="1" x14ac:dyDescent="0.25"/>
    <row r="1063" hidden="1" x14ac:dyDescent="0.25"/>
    <row r="1064" hidden="1" x14ac:dyDescent="0.25"/>
    <row r="1065" hidden="1" x14ac:dyDescent="0.25"/>
    <row r="1066" hidden="1" x14ac:dyDescent="0.25"/>
    <row r="1067" hidden="1" x14ac:dyDescent="0.25"/>
    <row r="1068" hidden="1" x14ac:dyDescent="0.25"/>
    <row r="1069" hidden="1" x14ac:dyDescent="0.25"/>
    <row r="1070" hidden="1" x14ac:dyDescent="0.25"/>
    <row r="1071" hidden="1" x14ac:dyDescent="0.25"/>
    <row r="1072" hidden="1" x14ac:dyDescent="0.25"/>
    <row r="1073" hidden="1" x14ac:dyDescent="0.25"/>
    <row r="1074" hidden="1" x14ac:dyDescent="0.25"/>
    <row r="1075" hidden="1" x14ac:dyDescent="0.25"/>
    <row r="1076" hidden="1" x14ac:dyDescent="0.25"/>
    <row r="1077" hidden="1" x14ac:dyDescent="0.25"/>
    <row r="1078" hidden="1" x14ac:dyDescent="0.25"/>
    <row r="1079" hidden="1" x14ac:dyDescent="0.25"/>
    <row r="1080" hidden="1" x14ac:dyDescent="0.25"/>
    <row r="1081" hidden="1" x14ac:dyDescent="0.25"/>
    <row r="1082" hidden="1" x14ac:dyDescent="0.25"/>
    <row r="1083" hidden="1" x14ac:dyDescent="0.25"/>
    <row r="1084" hidden="1" x14ac:dyDescent="0.25"/>
    <row r="1085" hidden="1" x14ac:dyDescent="0.25"/>
    <row r="1086" hidden="1" x14ac:dyDescent="0.25"/>
    <row r="1087" hidden="1" x14ac:dyDescent="0.25"/>
    <row r="1088" hidden="1" x14ac:dyDescent="0.25"/>
    <row r="1089" hidden="1" x14ac:dyDescent="0.25"/>
    <row r="1090" hidden="1" x14ac:dyDescent="0.25"/>
    <row r="1091" hidden="1" x14ac:dyDescent="0.25"/>
    <row r="1092" hidden="1" x14ac:dyDescent="0.25"/>
    <row r="1093" hidden="1" x14ac:dyDescent="0.25"/>
    <row r="1094" hidden="1" x14ac:dyDescent="0.25"/>
    <row r="1095" hidden="1" x14ac:dyDescent="0.25"/>
    <row r="1096" hidden="1" x14ac:dyDescent="0.25"/>
    <row r="1097" hidden="1" x14ac:dyDescent="0.25"/>
    <row r="1098" hidden="1" x14ac:dyDescent="0.25"/>
    <row r="1099" hidden="1" x14ac:dyDescent="0.25"/>
    <row r="1100" hidden="1" x14ac:dyDescent="0.25"/>
    <row r="1101" hidden="1" x14ac:dyDescent="0.25"/>
    <row r="1102" hidden="1" x14ac:dyDescent="0.25"/>
    <row r="1103" hidden="1" x14ac:dyDescent="0.25"/>
    <row r="1104" hidden="1" x14ac:dyDescent="0.25"/>
    <row r="1105" hidden="1" x14ac:dyDescent="0.25"/>
    <row r="1106" hidden="1" x14ac:dyDescent="0.25"/>
    <row r="1107" hidden="1" x14ac:dyDescent="0.25"/>
    <row r="1108" hidden="1" x14ac:dyDescent="0.25"/>
    <row r="1109" hidden="1" x14ac:dyDescent="0.25"/>
    <row r="1110" hidden="1" x14ac:dyDescent="0.25"/>
    <row r="1111" hidden="1" x14ac:dyDescent="0.25"/>
    <row r="1112" hidden="1" x14ac:dyDescent="0.25"/>
    <row r="1113" hidden="1" x14ac:dyDescent="0.25"/>
    <row r="1114" hidden="1" x14ac:dyDescent="0.25"/>
    <row r="1115" hidden="1" x14ac:dyDescent="0.25"/>
    <row r="1116" hidden="1" x14ac:dyDescent="0.25"/>
    <row r="1117" hidden="1" x14ac:dyDescent="0.25"/>
    <row r="1118" hidden="1" x14ac:dyDescent="0.25"/>
    <row r="1119" hidden="1" x14ac:dyDescent="0.25"/>
    <row r="1120" hidden="1" x14ac:dyDescent="0.25"/>
    <row r="1121" hidden="1" x14ac:dyDescent="0.25"/>
    <row r="1122" hidden="1" x14ac:dyDescent="0.25"/>
    <row r="1123" hidden="1" x14ac:dyDescent="0.25"/>
    <row r="1124" hidden="1" x14ac:dyDescent="0.25"/>
    <row r="1125" hidden="1" x14ac:dyDescent="0.25"/>
    <row r="1126" hidden="1" x14ac:dyDescent="0.25"/>
    <row r="1127" hidden="1" x14ac:dyDescent="0.25"/>
    <row r="1128" hidden="1" x14ac:dyDescent="0.25"/>
    <row r="1129" hidden="1" x14ac:dyDescent="0.25"/>
    <row r="1130" hidden="1" x14ac:dyDescent="0.25"/>
    <row r="1131" hidden="1" x14ac:dyDescent="0.25"/>
    <row r="1132" hidden="1" x14ac:dyDescent="0.25"/>
    <row r="1133" hidden="1" x14ac:dyDescent="0.25"/>
    <row r="1134" hidden="1" x14ac:dyDescent="0.25"/>
    <row r="1135" hidden="1" x14ac:dyDescent="0.25"/>
    <row r="1136" hidden="1" x14ac:dyDescent="0.25"/>
    <row r="1137" hidden="1" x14ac:dyDescent="0.25"/>
    <row r="1138" hidden="1" x14ac:dyDescent="0.25"/>
    <row r="1139" hidden="1" x14ac:dyDescent="0.25"/>
    <row r="1140" hidden="1" x14ac:dyDescent="0.25"/>
    <row r="1141" hidden="1" x14ac:dyDescent="0.25"/>
    <row r="1142" hidden="1" x14ac:dyDescent="0.25"/>
    <row r="1143" hidden="1" x14ac:dyDescent="0.25"/>
    <row r="1144" hidden="1" x14ac:dyDescent="0.25"/>
    <row r="1145" hidden="1" x14ac:dyDescent="0.25"/>
    <row r="1146" hidden="1" x14ac:dyDescent="0.25"/>
    <row r="1147" hidden="1" x14ac:dyDescent="0.25"/>
    <row r="1148" hidden="1" x14ac:dyDescent="0.25"/>
    <row r="1149" hidden="1" x14ac:dyDescent="0.25"/>
    <row r="1150" hidden="1" x14ac:dyDescent="0.25"/>
    <row r="1151" hidden="1" x14ac:dyDescent="0.25"/>
    <row r="1152" hidden="1" x14ac:dyDescent="0.25"/>
    <row r="1153" hidden="1" x14ac:dyDescent="0.25"/>
    <row r="1154" hidden="1" x14ac:dyDescent="0.25"/>
    <row r="1155" hidden="1" x14ac:dyDescent="0.25"/>
    <row r="1156" hidden="1" x14ac:dyDescent="0.25"/>
    <row r="1157" hidden="1" x14ac:dyDescent="0.25"/>
    <row r="1158" hidden="1" x14ac:dyDescent="0.25"/>
    <row r="1159" hidden="1" x14ac:dyDescent="0.25"/>
    <row r="1160" hidden="1" x14ac:dyDescent="0.25"/>
    <row r="1161" hidden="1" x14ac:dyDescent="0.25"/>
    <row r="1162" hidden="1" x14ac:dyDescent="0.25"/>
    <row r="1163" hidden="1" x14ac:dyDescent="0.25"/>
    <row r="1164" hidden="1" x14ac:dyDescent="0.25"/>
    <row r="1165" hidden="1" x14ac:dyDescent="0.25"/>
    <row r="1166" hidden="1" x14ac:dyDescent="0.25"/>
    <row r="1167" hidden="1" x14ac:dyDescent="0.25"/>
    <row r="1168" hidden="1" x14ac:dyDescent="0.25"/>
    <row r="1169" hidden="1" x14ac:dyDescent="0.25"/>
    <row r="1170" hidden="1" x14ac:dyDescent="0.25"/>
    <row r="1171" hidden="1" x14ac:dyDescent="0.25"/>
    <row r="1172" hidden="1" x14ac:dyDescent="0.25"/>
    <row r="1173" hidden="1" x14ac:dyDescent="0.25"/>
    <row r="1174" hidden="1" x14ac:dyDescent="0.25"/>
    <row r="1175" hidden="1" x14ac:dyDescent="0.25"/>
    <row r="1176" hidden="1" x14ac:dyDescent="0.25"/>
    <row r="1177" hidden="1" x14ac:dyDescent="0.25"/>
    <row r="1178" hidden="1" x14ac:dyDescent="0.25"/>
    <row r="1179" hidden="1" x14ac:dyDescent="0.25"/>
    <row r="1180" hidden="1" x14ac:dyDescent="0.25"/>
    <row r="1181" hidden="1" x14ac:dyDescent="0.25"/>
    <row r="1182" hidden="1" x14ac:dyDescent="0.25"/>
    <row r="1183" hidden="1" x14ac:dyDescent="0.25"/>
    <row r="1184" hidden="1" x14ac:dyDescent="0.25"/>
    <row r="1185" hidden="1" x14ac:dyDescent="0.25"/>
    <row r="1186" hidden="1" x14ac:dyDescent="0.25"/>
    <row r="1187" hidden="1" x14ac:dyDescent="0.25"/>
    <row r="1188" hidden="1" x14ac:dyDescent="0.25"/>
    <row r="1189" hidden="1" x14ac:dyDescent="0.25"/>
    <row r="1190" hidden="1" x14ac:dyDescent="0.25"/>
    <row r="1191" hidden="1" x14ac:dyDescent="0.25"/>
    <row r="1192" hidden="1" x14ac:dyDescent="0.25"/>
    <row r="1193" hidden="1" x14ac:dyDescent="0.25"/>
    <row r="1194" hidden="1" x14ac:dyDescent="0.25"/>
    <row r="1195" hidden="1" x14ac:dyDescent="0.25"/>
    <row r="1196" hidden="1" x14ac:dyDescent="0.25"/>
    <row r="1197" hidden="1" x14ac:dyDescent="0.25"/>
    <row r="1198" hidden="1" x14ac:dyDescent="0.25"/>
    <row r="1199" hidden="1" x14ac:dyDescent="0.25"/>
    <row r="1200" hidden="1" x14ac:dyDescent="0.25"/>
    <row r="1201" hidden="1" x14ac:dyDescent="0.25"/>
    <row r="1202" hidden="1" x14ac:dyDescent="0.25"/>
    <row r="1203" hidden="1" x14ac:dyDescent="0.25"/>
    <row r="1204" hidden="1" x14ac:dyDescent="0.25"/>
    <row r="1205" hidden="1" x14ac:dyDescent="0.25"/>
    <row r="1206" hidden="1" x14ac:dyDescent="0.25"/>
    <row r="1207" hidden="1" x14ac:dyDescent="0.25"/>
    <row r="1208" hidden="1" x14ac:dyDescent="0.25"/>
    <row r="1209" hidden="1" x14ac:dyDescent="0.25"/>
    <row r="1210" hidden="1" x14ac:dyDescent="0.25"/>
    <row r="1211" hidden="1" x14ac:dyDescent="0.25"/>
    <row r="1212" hidden="1" x14ac:dyDescent="0.25"/>
    <row r="1213" hidden="1" x14ac:dyDescent="0.25"/>
    <row r="1214" hidden="1" x14ac:dyDescent="0.25"/>
    <row r="1215" hidden="1" x14ac:dyDescent="0.25"/>
    <row r="1216" hidden="1" x14ac:dyDescent="0.25"/>
    <row r="1217" hidden="1" x14ac:dyDescent="0.25"/>
    <row r="1218" hidden="1" x14ac:dyDescent="0.25"/>
    <row r="1219" hidden="1" x14ac:dyDescent="0.25"/>
    <row r="1220" hidden="1" x14ac:dyDescent="0.25"/>
    <row r="1221" hidden="1" x14ac:dyDescent="0.25"/>
    <row r="1222" hidden="1" x14ac:dyDescent="0.25"/>
    <row r="1223" hidden="1" x14ac:dyDescent="0.25"/>
    <row r="1224" hidden="1" x14ac:dyDescent="0.25"/>
    <row r="1225" hidden="1" x14ac:dyDescent="0.25"/>
    <row r="1226" hidden="1" x14ac:dyDescent="0.25"/>
    <row r="1227" hidden="1" x14ac:dyDescent="0.25"/>
    <row r="1228" hidden="1" x14ac:dyDescent="0.25"/>
    <row r="1229" hidden="1" x14ac:dyDescent="0.25"/>
    <row r="1230" hidden="1" x14ac:dyDescent="0.25"/>
    <row r="1231" hidden="1" x14ac:dyDescent="0.25"/>
    <row r="1232" hidden="1" x14ac:dyDescent="0.25"/>
    <row r="1233" hidden="1" x14ac:dyDescent="0.25"/>
    <row r="1234" hidden="1" x14ac:dyDescent="0.25"/>
    <row r="1235" hidden="1" x14ac:dyDescent="0.25"/>
    <row r="1236" hidden="1" x14ac:dyDescent="0.25"/>
    <row r="1237" hidden="1" x14ac:dyDescent="0.25"/>
    <row r="1238" hidden="1" x14ac:dyDescent="0.25"/>
    <row r="1239" hidden="1" x14ac:dyDescent="0.25"/>
    <row r="1240" hidden="1" x14ac:dyDescent="0.25"/>
    <row r="1241" hidden="1" x14ac:dyDescent="0.25"/>
    <row r="1242" hidden="1" x14ac:dyDescent="0.25"/>
    <row r="1243" hidden="1" x14ac:dyDescent="0.25"/>
    <row r="1244" hidden="1" x14ac:dyDescent="0.25"/>
    <row r="1245" hidden="1" x14ac:dyDescent="0.25"/>
    <row r="1246" hidden="1" x14ac:dyDescent="0.25"/>
    <row r="1247" hidden="1" x14ac:dyDescent="0.25"/>
    <row r="1248" hidden="1" x14ac:dyDescent="0.25"/>
    <row r="1249" hidden="1" x14ac:dyDescent="0.25"/>
    <row r="1250" hidden="1" x14ac:dyDescent="0.25"/>
    <row r="1251" hidden="1" x14ac:dyDescent="0.25"/>
    <row r="1252" hidden="1" x14ac:dyDescent="0.25"/>
    <row r="1253" hidden="1" x14ac:dyDescent="0.25"/>
    <row r="1254" hidden="1" x14ac:dyDescent="0.25"/>
    <row r="1255" hidden="1" x14ac:dyDescent="0.25"/>
    <row r="1256" hidden="1" x14ac:dyDescent="0.25"/>
    <row r="1257" hidden="1" x14ac:dyDescent="0.25"/>
    <row r="1258" hidden="1" x14ac:dyDescent="0.25"/>
    <row r="1259" hidden="1" x14ac:dyDescent="0.25"/>
    <row r="1260" hidden="1" x14ac:dyDescent="0.25"/>
    <row r="1261" hidden="1" x14ac:dyDescent="0.25"/>
    <row r="1262" hidden="1" x14ac:dyDescent="0.25"/>
    <row r="1263" hidden="1" x14ac:dyDescent="0.25"/>
    <row r="1264" hidden="1" x14ac:dyDescent="0.25"/>
    <row r="1265" hidden="1" x14ac:dyDescent="0.25"/>
    <row r="1266" hidden="1" x14ac:dyDescent="0.25"/>
    <row r="1267" hidden="1" x14ac:dyDescent="0.25"/>
    <row r="1268" hidden="1" x14ac:dyDescent="0.25"/>
    <row r="1269" hidden="1" x14ac:dyDescent="0.25"/>
    <row r="1270" hidden="1" x14ac:dyDescent="0.25"/>
    <row r="1271" hidden="1" x14ac:dyDescent="0.25"/>
    <row r="1272" hidden="1" x14ac:dyDescent="0.25"/>
    <row r="1273" hidden="1" x14ac:dyDescent="0.25"/>
    <row r="1274" hidden="1" x14ac:dyDescent="0.25"/>
    <row r="1275" hidden="1" x14ac:dyDescent="0.25"/>
    <row r="1276" hidden="1" x14ac:dyDescent="0.25"/>
    <row r="1277" hidden="1" x14ac:dyDescent="0.25"/>
    <row r="1278" hidden="1" x14ac:dyDescent="0.25"/>
    <row r="1279" hidden="1" x14ac:dyDescent="0.25"/>
    <row r="1280" hidden="1" x14ac:dyDescent="0.25"/>
    <row r="1281" hidden="1" x14ac:dyDescent="0.25"/>
    <row r="1282" hidden="1" x14ac:dyDescent="0.25"/>
    <row r="1283" hidden="1" x14ac:dyDescent="0.25"/>
    <row r="1284" hidden="1" x14ac:dyDescent="0.25"/>
    <row r="1285" hidden="1" x14ac:dyDescent="0.25"/>
    <row r="1286" hidden="1" x14ac:dyDescent="0.25"/>
    <row r="1287" hidden="1" x14ac:dyDescent="0.25"/>
    <row r="1288" hidden="1" x14ac:dyDescent="0.25"/>
    <row r="1289" hidden="1" x14ac:dyDescent="0.25"/>
    <row r="1290" hidden="1" x14ac:dyDescent="0.25"/>
    <row r="1291" hidden="1" x14ac:dyDescent="0.25"/>
    <row r="1292" hidden="1" x14ac:dyDescent="0.25"/>
    <row r="1293" hidden="1" x14ac:dyDescent="0.25"/>
    <row r="1294" hidden="1" x14ac:dyDescent="0.25"/>
    <row r="1295" hidden="1" x14ac:dyDescent="0.25"/>
    <row r="1296" hidden="1" x14ac:dyDescent="0.25"/>
    <row r="1297" hidden="1" x14ac:dyDescent="0.25"/>
    <row r="1298" hidden="1" x14ac:dyDescent="0.25"/>
    <row r="1299" hidden="1" x14ac:dyDescent="0.25"/>
    <row r="1300" hidden="1" x14ac:dyDescent="0.25"/>
    <row r="1301" hidden="1" x14ac:dyDescent="0.25"/>
    <row r="1302" hidden="1" x14ac:dyDescent="0.25"/>
    <row r="1303" hidden="1" x14ac:dyDescent="0.25"/>
    <row r="1304" hidden="1" x14ac:dyDescent="0.25"/>
    <row r="1305" hidden="1" x14ac:dyDescent="0.25"/>
    <row r="1306" hidden="1" x14ac:dyDescent="0.25"/>
    <row r="1307" hidden="1" x14ac:dyDescent="0.25"/>
    <row r="1308" hidden="1" x14ac:dyDescent="0.25"/>
    <row r="1309" hidden="1" x14ac:dyDescent="0.25"/>
    <row r="1310" hidden="1" x14ac:dyDescent="0.25"/>
    <row r="1311" hidden="1" x14ac:dyDescent="0.25"/>
    <row r="1312" hidden="1" x14ac:dyDescent="0.25"/>
    <row r="1313" hidden="1" x14ac:dyDescent="0.25"/>
    <row r="1314" hidden="1" x14ac:dyDescent="0.25"/>
    <row r="1315" hidden="1" x14ac:dyDescent="0.25"/>
    <row r="1316" hidden="1" x14ac:dyDescent="0.25"/>
    <row r="1317" hidden="1" x14ac:dyDescent="0.25"/>
    <row r="1318" hidden="1" x14ac:dyDescent="0.25"/>
    <row r="1319" hidden="1" x14ac:dyDescent="0.25"/>
    <row r="1320" hidden="1" x14ac:dyDescent="0.25"/>
    <row r="1321" hidden="1" x14ac:dyDescent="0.25"/>
    <row r="1322" hidden="1" x14ac:dyDescent="0.25"/>
    <row r="1323" hidden="1" x14ac:dyDescent="0.25"/>
    <row r="1324" hidden="1" x14ac:dyDescent="0.25"/>
    <row r="1325" hidden="1" x14ac:dyDescent="0.25"/>
    <row r="1326" hidden="1" x14ac:dyDescent="0.25"/>
    <row r="1327" hidden="1" x14ac:dyDescent="0.25"/>
    <row r="1328" hidden="1" x14ac:dyDescent="0.25"/>
    <row r="1329" hidden="1" x14ac:dyDescent="0.25"/>
    <row r="1330" hidden="1" x14ac:dyDescent="0.25"/>
    <row r="1331" hidden="1" x14ac:dyDescent="0.25"/>
    <row r="1332" hidden="1" x14ac:dyDescent="0.25"/>
    <row r="1333" hidden="1" x14ac:dyDescent="0.25"/>
    <row r="1334" hidden="1" x14ac:dyDescent="0.25"/>
    <row r="1335" hidden="1" x14ac:dyDescent="0.25"/>
    <row r="1336" hidden="1" x14ac:dyDescent="0.25"/>
    <row r="1337" hidden="1" x14ac:dyDescent="0.25"/>
    <row r="1338" hidden="1" x14ac:dyDescent="0.25"/>
    <row r="1339" hidden="1" x14ac:dyDescent="0.25"/>
    <row r="1340" hidden="1" x14ac:dyDescent="0.25"/>
    <row r="1341" hidden="1" x14ac:dyDescent="0.25"/>
    <row r="1342" hidden="1" x14ac:dyDescent="0.25"/>
    <row r="1343" hidden="1" x14ac:dyDescent="0.25"/>
    <row r="1344" hidden="1" x14ac:dyDescent="0.25"/>
    <row r="1345" hidden="1" x14ac:dyDescent="0.25"/>
    <row r="1346" hidden="1" x14ac:dyDescent="0.25"/>
    <row r="1347" hidden="1" x14ac:dyDescent="0.25"/>
    <row r="1348" hidden="1" x14ac:dyDescent="0.25"/>
    <row r="1349" hidden="1" x14ac:dyDescent="0.25"/>
    <row r="1350" hidden="1" x14ac:dyDescent="0.25"/>
    <row r="1351" hidden="1" x14ac:dyDescent="0.25"/>
    <row r="1352" hidden="1" x14ac:dyDescent="0.25"/>
    <row r="1353" hidden="1" x14ac:dyDescent="0.25"/>
    <row r="1354" hidden="1" x14ac:dyDescent="0.25"/>
    <row r="1355" hidden="1" x14ac:dyDescent="0.25"/>
    <row r="1356" hidden="1" x14ac:dyDescent="0.25"/>
    <row r="1357" hidden="1" x14ac:dyDescent="0.25"/>
    <row r="1358" hidden="1" x14ac:dyDescent="0.25"/>
    <row r="1359" hidden="1" x14ac:dyDescent="0.25"/>
    <row r="1360" hidden="1" x14ac:dyDescent="0.25"/>
    <row r="1361" hidden="1" x14ac:dyDescent="0.25"/>
    <row r="1362" hidden="1" x14ac:dyDescent="0.25"/>
    <row r="1363" hidden="1" x14ac:dyDescent="0.25"/>
    <row r="1364" hidden="1" x14ac:dyDescent="0.25"/>
    <row r="1365" hidden="1" x14ac:dyDescent="0.25"/>
    <row r="1366" hidden="1" x14ac:dyDescent="0.25"/>
    <row r="1367" hidden="1" x14ac:dyDescent="0.25"/>
    <row r="1368" hidden="1" x14ac:dyDescent="0.25"/>
    <row r="1369" hidden="1" x14ac:dyDescent="0.25"/>
    <row r="1370" hidden="1" x14ac:dyDescent="0.25"/>
    <row r="1371" hidden="1" x14ac:dyDescent="0.25"/>
    <row r="1372" hidden="1" x14ac:dyDescent="0.25"/>
    <row r="1373" hidden="1" x14ac:dyDescent="0.25"/>
    <row r="1374" hidden="1" x14ac:dyDescent="0.25"/>
    <row r="1375" hidden="1" x14ac:dyDescent="0.25"/>
    <row r="1376" hidden="1" x14ac:dyDescent="0.25"/>
    <row r="1377" hidden="1" x14ac:dyDescent="0.25"/>
    <row r="1378" hidden="1" x14ac:dyDescent="0.25"/>
    <row r="1379" hidden="1" x14ac:dyDescent="0.25"/>
    <row r="1380" hidden="1" x14ac:dyDescent="0.25"/>
    <row r="1381" hidden="1" x14ac:dyDescent="0.25"/>
    <row r="1382" hidden="1" x14ac:dyDescent="0.25"/>
    <row r="1383" hidden="1" x14ac:dyDescent="0.25"/>
    <row r="1384" hidden="1" x14ac:dyDescent="0.25"/>
    <row r="1385" hidden="1" x14ac:dyDescent="0.25"/>
    <row r="1386" hidden="1" x14ac:dyDescent="0.25"/>
    <row r="1387" hidden="1" x14ac:dyDescent="0.25"/>
    <row r="1388" hidden="1" x14ac:dyDescent="0.25"/>
    <row r="1389" hidden="1" x14ac:dyDescent="0.25"/>
    <row r="1390" hidden="1" x14ac:dyDescent="0.25"/>
    <row r="1391" hidden="1" x14ac:dyDescent="0.25"/>
    <row r="1392" hidden="1" x14ac:dyDescent="0.25"/>
    <row r="1393" hidden="1" x14ac:dyDescent="0.25"/>
    <row r="1394" hidden="1" x14ac:dyDescent="0.25"/>
    <row r="1395" hidden="1" x14ac:dyDescent="0.25"/>
    <row r="1396" hidden="1" x14ac:dyDescent="0.25"/>
    <row r="1397" hidden="1" x14ac:dyDescent="0.25"/>
    <row r="1398" hidden="1" x14ac:dyDescent="0.25"/>
    <row r="1399" hidden="1" x14ac:dyDescent="0.25"/>
    <row r="1400" hidden="1" x14ac:dyDescent="0.25"/>
    <row r="1401" hidden="1" x14ac:dyDescent="0.25"/>
    <row r="1402" hidden="1" x14ac:dyDescent="0.25"/>
    <row r="1403" hidden="1" x14ac:dyDescent="0.25"/>
    <row r="1404" hidden="1" x14ac:dyDescent="0.25"/>
    <row r="1405" hidden="1" x14ac:dyDescent="0.25"/>
    <row r="1406" hidden="1" x14ac:dyDescent="0.25"/>
    <row r="1407" hidden="1" x14ac:dyDescent="0.25"/>
    <row r="1408" hidden="1" x14ac:dyDescent="0.25"/>
    <row r="1409" hidden="1" x14ac:dyDescent="0.25"/>
    <row r="1410" hidden="1" x14ac:dyDescent="0.25"/>
    <row r="1411" hidden="1" x14ac:dyDescent="0.25"/>
    <row r="1412" hidden="1" x14ac:dyDescent="0.25"/>
    <row r="1413" hidden="1" x14ac:dyDescent="0.25"/>
    <row r="1414" hidden="1" x14ac:dyDescent="0.25"/>
    <row r="1415" hidden="1" x14ac:dyDescent="0.25"/>
    <row r="1416" hidden="1" x14ac:dyDescent="0.25"/>
    <row r="1417" hidden="1" x14ac:dyDescent="0.25"/>
    <row r="1418" hidden="1" x14ac:dyDescent="0.25"/>
    <row r="1419" hidden="1" x14ac:dyDescent="0.25"/>
    <row r="1420" hidden="1" x14ac:dyDescent="0.25"/>
    <row r="1421" hidden="1" x14ac:dyDescent="0.25"/>
    <row r="1422" hidden="1" x14ac:dyDescent="0.25"/>
    <row r="1423" hidden="1" x14ac:dyDescent="0.25"/>
    <row r="1424" hidden="1" x14ac:dyDescent="0.25"/>
    <row r="1425" hidden="1" x14ac:dyDescent="0.25"/>
    <row r="1426" hidden="1" x14ac:dyDescent="0.25"/>
    <row r="1427" hidden="1" x14ac:dyDescent="0.25"/>
    <row r="1428" hidden="1" x14ac:dyDescent="0.25"/>
    <row r="1429" hidden="1" x14ac:dyDescent="0.25"/>
    <row r="1430" hidden="1" x14ac:dyDescent="0.25"/>
    <row r="1431" hidden="1" x14ac:dyDescent="0.25"/>
    <row r="1432" hidden="1" x14ac:dyDescent="0.25"/>
    <row r="1433" hidden="1" x14ac:dyDescent="0.25"/>
    <row r="1434" hidden="1" x14ac:dyDescent="0.25"/>
    <row r="1435" hidden="1" x14ac:dyDescent="0.25"/>
    <row r="1436" hidden="1" x14ac:dyDescent="0.25"/>
    <row r="1437" hidden="1" x14ac:dyDescent="0.25"/>
    <row r="1438" hidden="1" x14ac:dyDescent="0.25"/>
    <row r="1439" hidden="1" x14ac:dyDescent="0.25"/>
    <row r="1440" hidden="1" x14ac:dyDescent="0.25"/>
    <row r="1441" hidden="1" x14ac:dyDescent="0.25"/>
    <row r="1442" hidden="1" x14ac:dyDescent="0.25"/>
    <row r="1443" hidden="1" x14ac:dyDescent="0.25"/>
    <row r="1444" hidden="1" x14ac:dyDescent="0.25"/>
    <row r="1445" hidden="1" x14ac:dyDescent="0.25"/>
    <row r="1446" hidden="1" x14ac:dyDescent="0.25"/>
    <row r="1447" hidden="1" x14ac:dyDescent="0.25"/>
    <row r="1448" hidden="1" x14ac:dyDescent="0.25"/>
    <row r="1449" hidden="1" x14ac:dyDescent="0.25"/>
    <row r="1450" hidden="1" x14ac:dyDescent="0.25"/>
    <row r="1451" hidden="1" x14ac:dyDescent="0.25"/>
    <row r="1452" hidden="1" x14ac:dyDescent="0.25"/>
    <row r="1453" hidden="1" x14ac:dyDescent="0.25"/>
    <row r="1454" hidden="1" x14ac:dyDescent="0.25"/>
    <row r="1455" hidden="1" x14ac:dyDescent="0.25"/>
    <row r="1456" hidden="1" x14ac:dyDescent="0.25"/>
    <row r="1457" hidden="1" x14ac:dyDescent="0.25"/>
    <row r="1458" hidden="1" x14ac:dyDescent="0.25"/>
    <row r="1459" hidden="1" x14ac:dyDescent="0.25"/>
    <row r="1460" hidden="1" x14ac:dyDescent="0.25"/>
    <row r="1461" hidden="1" x14ac:dyDescent="0.25"/>
    <row r="1462" hidden="1" x14ac:dyDescent="0.25"/>
    <row r="1463" hidden="1" x14ac:dyDescent="0.25"/>
    <row r="1464" hidden="1" x14ac:dyDescent="0.25"/>
    <row r="1465" hidden="1" x14ac:dyDescent="0.25"/>
    <row r="1466" hidden="1" x14ac:dyDescent="0.25"/>
    <row r="1467" hidden="1" x14ac:dyDescent="0.25"/>
    <row r="1468" hidden="1" x14ac:dyDescent="0.25"/>
    <row r="1469" hidden="1" x14ac:dyDescent="0.25"/>
    <row r="1470" hidden="1" x14ac:dyDescent="0.25"/>
    <row r="1471" hidden="1" x14ac:dyDescent="0.25"/>
    <row r="1472" hidden="1" x14ac:dyDescent="0.25"/>
    <row r="1473" hidden="1" x14ac:dyDescent="0.25"/>
    <row r="1474" hidden="1" x14ac:dyDescent="0.25"/>
    <row r="1475" hidden="1" x14ac:dyDescent="0.25"/>
    <row r="1476" hidden="1" x14ac:dyDescent="0.25"/>
    <row r="1477" hidden="1" x14ac:dyDescent="0.25"/>
    <row r="1478" hidden="1" x14ac:dyDescent="0.25"/>
    <row r="1479" hidden="1" x14ac:dyDescent="0.25"/>
    <row r="1480" hidden="1" x14ac:dyDescent="0.25"/>
    <row r="1481" hidden="1" x14ac:dyDescent="0.25"/>
    <row r="1482" hidden="1" x14ac:dyDescent="0.25"/>
    <row r="1483" hidden="1" x14ac:dyDescent="0.25"/>
    <row r="1484" hidden="1" x14ac:dyDescent="0.25"/>
    <row r="1485" hidden="1" x14ac:dyDescent="0.25"/>
    <row r="1486" hidden="1" x14ac:dyDescent="0.25"/>
    <row r="1487" hidden="1" x14ac:dyDescent="0.25"/>
    <row r="1488" hidden="1" x14ac:dyDescent="0.25"/>
    <row r="1489" hidden="1" x14ac:dyDescent="0.25"/>
    <row r="1490" hidden="1" x14ac:dyDescent="0.25"/>
    <row r="1491" hidden="1" x14ac:dyDescent="0.25"/>
    <row r="1492" hidden="1" x14ac:dyDescent="0.25"/>
    <row r="1493" hidden="1" x14ac:dyDescent="0.25"/>
    <row r="1494" hidden="1" x14ac:dyDescent="0.25"/>
    <row r="1495" hidden="1" x14ac:dyDescent="0.25"/>
    <row r="1496" hidden="1" x14ac:dyDescent="0.25"/>
    <row r="1497" hidden="1" x14ac:dyDescent="0.25"/>
    <row r="1498" hidden="1" x14ac:dyDescent="0.25"/>
    <row r="1499" hidden="1" x14ac:dyDescent="0.25"/>
    <row r="1500" hidden="1" x14ac:dyDescent="0.25"/>
    <row r="1501" hidden="1" x14ac:dyDescent="0.25"/>
    <row r="1502" hidden="1" x14ac:dyDescent="0.25"/>
    <row r="1503" hidden="1" x14ac:dyDescent="0.25"/>
    <row r="1504" hidden="1" x14ac:dyDescent="0.25"/>
    <row r="1505" hidden="1" x14ac:dyDescent="0.25"/>
    <row r="1506" hidden="1" x14ac:dyDescent="0.25"/>
    <row r="1507" hidden="1" x14ac:dyDescent="0.25"/>
    <row r="1508" hidden="1" x14ac:dyDescent="0.25"/>
    <row r="1509" hidden="1" x14ac:dyDescent="0.25"/>
    <row r="1510" hidden="1" x14ac:dyDescent="0.25"/>
    <row r="1511" hidden="1" x14ac:dyDescent="0.25"/>
    <row r="1512" hidden="1" x14ac:dyDescent="0.25"/>
    <row r="1513" hidden="1" x14ac:dyDescent="0.25"/>
    <row r="1514" hidden="1" x14ac:dyDescent="0.25"/>
    <row r="1515" hidden="1" x14ac:dyDescent="0.25"/>
    <row r="1516" hidden="1" x14ac:dyDescent="0.25"/>
    <row r="1517" hidden="1" x14ac:dyDescent="0.25"/>
    <row r="1518" hidden="1" x14ac:dyDescent="0.25"/>
    <row r="1519" hidden="1" x14ac:dyDescent="0.25"/>
    <row r="1520" hidden="1" x14ac:dyDescent="0.25"/>
    <row r="1521" hidden="1" x14ac:dyDescent="0.25"/>
    <row r="1522" hidden="1" x14ac:dyDescent="0.25"/>
    <row r="1523" hidden="1" x14ac:dyDescent="0.25"/>
    <row r="1524" hidden="1" x14ac:dyDescent="0.25"/>
    <row r="1525" hidden="1" x14ac:dyDescent="0.25"/>
    <row r="1526" hidden="1" x14ac:dyDescent="0.25"/>
    <row r="1527" hidden="1" x14ac:dyDescent="0.25"/>
    <row r="1528" hidden="1" x14ac:dyDescent="0.25"/>
    <row r="1529" hidden="1" x14ac:dyDescent="0.25"/>
    <row r="1530" hidden="1" x14ac:dyDescent="0.25"/>
    <row r="1531" hidden="1" x14ac:dyDescent="0.25"/>
    <row r="1532" hidden="1" x14ac:dyDescent="0.25"/>
    <row r="1533" hidden="1" x14ac:dyDescent="0.25"/>
    <row r="1534" hidden="1" x14ac:dyDescent="0.25"/>
    <row r="1535" hidden="1" x14ac:dyDescent="0.25"/>
    <row r="1536" hidden="1" x14ac:dyDescent="0.25"/>
    <row r="1537" hidden="1" x14ac:dyDescent="0.25"/>
    <row r="1538" hidden="1" x14ac:dyDescent="0.25"/>
    <row r="1539" hidden="1" x14ac:dyDescent="0.25"/>
    <row r="1540" hidden="1" x14ac:dyDescent="0.25"/>
    <row r="1541" hidden="1" x14ac:dyDescent="0.25"/>
    <row r="1542" hidden="1" x14ac:dyDescent="0.25"/>
    <row r="1543" hidden="1" x14ac:dyDescent="0.25"/>
    <row r="1544" hidden="1" x14ac:dyDescent="0.25"/>
    <row r="1545" hidden="1" x14ac:dyDescent="0.25"/>
    <row r="1546" hidden="1" x14ac:dyDescent="0.25"/>
    <row r="1547" hidden="1" x14ac:dyDescent="0.25"/>
    <row r="1548" hidden="1" x14ac:dyDescent="0.25"/>
    <row r="1549" hidden="1" x14ac:dyDescent="0.25"/>
    <row r="1550" hidden="1" x14ac:dyDescent="0.25"/>
    <row r="1551" hidden="1" x14ac:dyDescent="0.25"/>
    <row r="1552" hidden="1" x14ac:dyDescent="0.25"/>
    <row r="1553" hidden="1" x14ac:dyDescent="0.25"/>
    <row r="1554" hidden="1" x14ac:dyDescent="0.25"/>
    <row r="1555" hidden="1" x14ac:dyDescent="0.25"/>
    <row r="1556" hidden="1" x14ac:dyDescent="0.25"/>
    <row r="1557" hidden="1" x14ac:dyDescent="0.25"/>
    <row r="1558" hidden="1" x14ac:dyDescent="0.25"/>
    <row r="1559" hidden="1" x14ac:dyDescent="0.25"/>
    <row r="1560" hidden="1" x14ac:dyDescent="0.25"/>
    <row r="1561" hidden="1" x14ac:dyDescent="0.25"/>
    <row r="1562" hidden="1" x14ac:dyDescent="0.25"/>
    <row r="1563" hidden="1" x14ac:dyDescent="0.25"/>
    <row r="1564" hidden="1" x14ac:dyDescent="0.25"/>
    <row r="1565" hidden="1" x14ac:dyDescent="0.25"/>
    <row r="1566" hidden="1" x14ac:dyDescent="0.25"/>
    <row r="1567" hidden="1" x14ac:dyDescent="0.25"/>
    <row r="1568" hidden="1" x14ac:dyDescent="0.25"/>
    <row r="1569" hidden="1" x14ac:dyDescent="0.25"/>
    <row r="1570" hidden="1" x14ac:dyDescent="0.25"/>
    <row r="1571" hidden="1" x14ac:dyDescent="0.25"/>
    <row r="1572" hidden="1" x14ac:dyDescent="0.25"/>
    <row r="1573" hidden="1" x14ac:dyDescent="0.25"/>
    <row r="1574" hidden="1" x14ac:dyDescent="0.25"/>
    <row r="1575" hidden="1" x14ac:dyDescent="0.25"/>
    <row r="1576" hidden="1" x14ac:dyDescent="0.25"/>
    <row r="1577" hidden="1" x14ac:dyDescent="0.25"/>
    <row r="1578" hidden="1" x14ac:dyDescent="0.25"/>
    <row r="1579" hidden="1" x14ac:dyDescent="0.25"/>
    <row r="1580" hidden="1" x14ac:dyDescent="0.25"/>
    <row r="1581" hidden="1" x14ac:dyDescent="0.25"/>
    <row r="1582" hidden="1" x14ac:dyDescent="0.25"/>
    <row r="1583" hidden="1" x14ac:dyDescent="0.25"/>
    <row r="1584" hidden="1" x14ac:dyDescent="0.25"/>
    <row r="1585" hidden="1" x14ac:dyDescent="0.25"/>
    <row r="1586" hidden="1" x14ac:dyDescent="0.25"/>
    <row r="1587" hidden="1" x14ac:dyDescent="0.25"/>
    <row r="1588" hidden="1" x14ac:dyDescent="0.25"/>
    <row r="1589" hidden="1" x14ac:dyDescent="0.25"/>
    <row r="1590" hidden="1" x14ac:dyDescent="0.25"/>
    <row r="1591" hidden="1" x14ac:dyDescent="0.25"/>
    <row r="1592" hidden="1" x14ac:dyDescent="0.25"/>
    <row r="1593" hidden="1" x14ac:dyDescent="0.25"/>
    <row r="1594" hidden="1" x14ac:dyDescent="0.25"/>
    <row r="1595" hidden="1" x14ac:dyDescent="0.25"/>
    <row r="1596" hidden="1" x14ac:dyDescent="0.25"/>
    <row r="1597" hidden="1" x14ac:dyDescent="0.25"/>
    <row r="1598" hidden="1" x14ac:dyDescent="0.25"/>
    <row r="1599" hidden="1" x14ac:dyDescent="0.25"/>
    <row r="1600" hidden="1" x14ac:dyDescent="0.25"/>
    <row r="1601" hidden="1" x14ac:dyDescent="0.25"/>
    <row r="1602" hidden="1" x14ac:dyDescent="0.25"/>
    <row r="1603" hidden="1" x14ac:dyDescent="0.25"/>
    <row r="1604" hidden="1" x14ac:dyDescent="0.25"/>
    <row r="1605" hidden="1" x14ac:dyDescent="0.25"/>
    <row r="1606" hidden="1" x14ac:dyDescent="0.25"/>
    <row r="1607" hidden="1" x14ac:dyDescent="0.25"/>
    <row r="1608" hidden="1" x14ac:dyDescent="0.25"/>
    <row r="1609" hidden="1" x14ac:dyDescent="0.25"/>
    <row r="1610" hidden="1" x14ac:dyDescent="0.25"/>
    <row r="1611" hidden="1" x14ac:dyDescent="0.25"/>
    <row r="1612" hidden="1" x14ac:dyDescent="0.25"/>
    <row r="1613" hidden="1" x14ac:dyDescent="0.25"/>
    <row r="1614" hidden="1" x14ac:dyDescent="0.25"/>
    <row r="1615" hidden="1" x14ac:dyDescent="0.25"/>
    <row r="1616" hidden="1" x14ac:dyDescent="0.25"/>
    <row r="1617" hidden="1" x14ac:dyDescent="0.25"/>
    <row r="1618" hidden="1" x14ac:dyDescent="0.25"/>
    <row r="1619" hidden="1" x14ac:dyDescent="0.25"/>
    <row r="1620" hidden="1" x14ac:dyDescent="0.25"/>
    <row r="1621" hidden="1" x14ac:dyDescent="0.25"/>
    <row r="1622" hidden="1" x14ac:dyDescent="0.25"/>
    <row r="1623" hidden="1" x14ac:dyDescent="0.25"/>
    <row r="1624" hidden="1" x14ac:dyDescent="0.25"/>
    <row r="1625" hidden="1" x14ac:dyDescent="0.25"/>
    <row r="1626" hidden="1" x14ac:dyDescent="0.25"/>
    <row r="1627" hidden="1" x14ac:dyDescent="0.25"/>
    <row r="1628" hidden="1" x14ac:dyDescent="0.25"/>
    <row r="1629" hidden="1" x14ac:dyDescent="0.25"/>
    <row r="1630" hidden="1" x14ac:dyDescent="0.25"/>
    <row r="1631" hidden="1" x14ac:dyDescent="0.25"/>
    <row r="1632" hidden="1" x14ac:dyDescent="0.25"/>
    <row r="1633" hidden="1" x14ac:dyDescent="0.25"/>
    <row r="1634" hidden="1" x14ac:dyDescent="0.25"/>
    <row r="1635" hidden="1" x14ac:dyDescent="0.25"/>
    <row r="1636" hidden="1" x14ac:dyDescent="0.25"/>
    <row r="1637" hidden="1" x14ac:dyDescent="0.25"/>
    <row r="1638" hidden="1" x14ac:dyDescent="0.25"/>
    <row r="1639" hidden="1" x14ac:dyDescent="0.25"/>
    <row r="1640" hidden="1" x14ac:dyDescent="0.25"/>
    <row r="1641" hidden="1" x14ac:dyDescent="0.25"/>
    <row r="1642" hidden="1" x14ac:dyDescent="0.25"/>
    <row r="1643" hidden="1" x14ac:dyDescent="0.25"/>
    <row r="1644" hidden="1" x14ac:dyDescent="0.25"/>
    <row r="1645" hidden="1" x14ac:dyDescent="0.25"/>
    <row r="1646" hidden="1" x14ac:dyDescent="0.25"/>
    <row r="1647" hidden="1" x14ac:dyDescent="0.25"/>
    <row r="1648" hidden="1" x14ac:dyDescent="0.25"/>
    <row r="1649" hidden="1" x14ac:dyDescent="0.25"/>
    <row r="1650" hidden="1" x14ac:dyDescent="0.25"/>
    <row r="1651" hidden="1" x14ac:dyDescent="0.25"/>
    <row r="1652" hidden="1" x14ac:dyDescent="0.25"/>
    <row r="1653" hidden="1" x14ac:dyDescent="0.25"/>
    <row r="1654" hidden="1" x14ac:dyDescent="0.25"/>
    <row r="1655" hidden="1" x14ac:dyDescent="0.25"/>
    <row r="1656" hidden="1" x14ac:dyDescent="0.25"/>
    <row r="1657" hidden="1" x14ac:dyDescent="0.25"/>
    <row r="1658" hidden="1" x14ac:dyDescent="0.25"/>
    <row r="1659" hidden="1" x14ac:dyDescent="0.25"/>
    <row r="1660" hidden="1" x14ac:dyDescent="0.25"/>
    <row r="1661" hidden="1" x14ac:dyDescent="0.25"/>
    <row r="1662" hidden="1" x14ac:dyDescent="0.25"/>
    <row r="1663" hidden="1" x14ac:dyDescent="0.25"/>
    <row r="1664" hidden="1" x14ac:dyDescent="0.25"/>
    <row r="1665" hidden="1" x14ac:dyDescent="0.25"/>
    <row r="1666" hidden="1" x14ac:dyDescent="0.25"/>
    <row r="1667" hidden="1" x14ac:dyDescent="0.25"/>
    <row r="1668" hidden="1" x14ac:dyDescent="0.25"/>
    <row r="1669" hidden="1" x14ac:dyDescent="0.25"/>
    <row r="1670" hidden="1" x14ac:dyDescent="0.25"/>
    <row r="1671" hidden="1" x14ac:dyDescent="0.25"/>
    <row r="1672" hidden="1" x14ac:dyDescent="0.25"/>
    <row r="1673" hidden="1" x14ac:dyDescent="0.25"/>
    <row r="1674" hidden="1" x14ac:dyDescent="0.25"/>
    <row r="1675" hidden="1" x14ac:dyDescent="0.25"/>
    <row r="1676" hidden="1" x14ac:dyDescent="0.25"/>
    <row r="1677" hidden="1" x14ac:dyDescent="0.25"/>
    <row r="1678" hidden="1" x14ac:dyDescent="0.25"/>
    <row r="1679" hidden="1" x14ac:dyDescent="0.25"/>
    <row r="1680" hidden="1" x14ac:dyDescent="0.25"/>
    <row r="1681" hidden="1" x14ac:dyDescent="0.25"/>
    <row r="1682" hidden="1" x14ac:dyDescent="0.25"/>
    <row r="1683" hidden="1" x14ac:dyDescent="0.25"/>
    <row r="1684" hidden="1" x14ac:dyDescent="0.25"/>
    <row r="1685" hidden="1" x14ac:dyDescent="0.25"/>
    <row r="1686" hidden="1" x14ac:dyDescent="0.25"/>
    <row r="1687" hidden="1" x14ac:dyDescent="0.25"/>
    <row r="1688" hidden="1" x14ac:dyDescent="0.25"/>
    <row r="1689" hidden="1" x14ac:dyDescent="0.25"/>
    <row r="1690" hidden="1" x14ac:dyDescent="0.25"/>
    <row r="1691" hidden="1" x14ac:dyDescent="0.25"/>
    <row r="1692" hidden="1" x14ac:dyDescent="0.25"/>
    <row r="1693" hidden="1" x14ac:dyDescent="0.25"/>
    <row r="1694" hidden="1" x14ac:dyDescent="0.25"/>
    <row r="1695" hidden="1" x14ac:dyDescent="0.25"/>
    <row r="1696" hidden="1" x14ac:dyDescent="0.25"/>
    <row r="1697" hidden="1" x14ac:dyDescent="0.25"/>
    <row r="1698" hidden="1" x14ac:dyDescent="0.25"/>
    <row r="1699" hidden="1" x14ac:dyDescent="0.25"/>
    <row r="1700" hidden="1" x14ac:dyDescent="0.25"/>
    <row r="1701" hidden="1" x14ac:dyDescent="0.25"/>
    <row r="1702" hidden="1" x14ac:dyDescent="0.25"/>
    <row r="1703" hidden="1" x14ac:dyDescent="0.25"/>
    <row r="1704" hidden="1" x14ac:dyDescent="0.25"/>
    <row r="1705" hidden="1" x14ac:dyDescent="0.25"/>
    <row r="1706" hidden="1" x14ac:dyDescent="0.25"/>
    <row r="1707" hidden="1" x14ac:dyDescent="0.25"/>
    <row r="1708" hidden="1" x14ac:dyDescent="0.25"/>
    <row r="1709" hidden="1" x14ac:dyDescent="0.25"/>
    <row r="1710" hidden="1" x14ac:dyDescent="0.25"/>
    <row r="1711" hidden="1" x14ac:dyDescent="0.25"/>
    <row r="1712" hidden="1" x14ac:dyDescent="0.25"/>
    <row r="1713" hidden="1" x14ac:dyDescent="0.25"/>
    <row r="1714" hidden="1" x14ac:dyDescent="0.25"/>
    <row r="1715" hidden="1" x14ac:dyDescent="0.25"/>
    <row r="1716" hidden="1" x14ac:dyDescent="0.25"/>
    <row r="1717" hidden="1" x14ac:dyDescent="0.25"/>
    <row r="1718" hidden="1" x14ac:dyDescent="0.25"/>
    <row r="1719" hidden="1" x14ac:dyDescent="0.25"/>
    <row r="1720" hidden="1" x14ac:dyDescent="0.25"/>
    <row r="1721" hidden="1" x14ac:dyDescent="0.25"/>
    <row r="1722" hidden="1" x14ac:dyDescent="0.25"/>
    <row r="1723" hidden="1" x14ac:dyDescent="0.25"/>
    <row r="1724" hidden="1" x14ac:dyDescent="0.25"/>
    <row r="1725" hidden="1" x14ac:dyDescent="0.25"/>
    <row r="1726" hidden="1" x14ac:dyDescent="0.25"/>
    <row r="1727" hidden="1" x14ac:dyDescent="0.25"/>
    <row r="1728" hidden="1" x14ac:dyDescent="0.25"/>
    <row r="1729" hidden="1" x14ac:dyDescent="0.25"/>
    <row r="1730" hidden="1" x14ac:dyDescent="0.25"/>
    <row r="1731" hidden="1" x14ac:dyDescent="0.25"/>
    <row r="1732" hidden="1" x14ac:dyDescent="0.25"/>
    <row r="1733" hidden="1" x14ac:dyDescent="0.25"/>
    <row r="1734" hidden="1" x14ac:dyDescent="0.25"/>
    <row r="1735" hidden="1" x14ac:dyDescent="0.25"/>
    <row r="1736" hidden="1" x14ac:dyDescent="0.25"/>
    <row r="1737" hidden="1" x14ac:dyDescent="0.25"/>
    <row r="1738" hidden="1" x14ac:dyDescent="0.25"/>
    <row r="1739" hidden="1" x14ac:dyDescent="0.25"/>
    <row r="1740" hidden="1" x14ac:dyDescent="0.25"/>
    <row r="1741" hidden="1" x14ac:dyDescent="0.25"/>
    <row r="1742" hidden="1" x14ac:dyDescent="0.25"/>
    <row r="1743" hidden="1" x14ac:dyDescent="0.25"/>
    <row r="1744" hidden="1" x14ac:dyDescent="0.25"/>
    <row r="1745" hidden="1" x14ac:dyDescent="0.25"/>
    <row r="1746" hidden="1" x14ac:dyDescent="0.25"/>
    <row r="1747" hidden="1" x14ac:dyDescent="0.25"/>
    <row r="1748" hidden="1" x14ac:dyDescent="0.25"/>
    <row r="1749" hidden="1" x14ac:dyDescent="0.25"/>
    <row r="1750" hidden="1" x14ac:dyDescent="0.25"/>
    <row r="1751" hidden="1" x14ac:dyDescent="0.25"/>
    <row r="1752" hidden="1" x14ac:dyDescent="0.25"/>
    <row r="1753" hidden="1" x14ac:dyDescent="0.25"/>
    <row r="1754" hidden="1" x14ac:dyDescent="0.25"/>
    <row r="1755" hidden="1" x14ac:dyDescent="0.25"/>
    <row r="1756" hidden="1" x14ac:dyDescent="0.25"/>
    <row r="1757" hidden="1" x14ac:dyDescent="0.25"/>
    <row r="1758" hidden="1" x14ac:dyDescent="0.25"/>
    <row r="1759" hidden="1" x14ac:dyDescent="0.25"/>
    <row r="1760" hidden="1" x14ac:dyDescent="0.25"/>
    <row r="1761" hidden="1" x14ac:dyDescent="0.25"/>
    <row r="1762" hidden="1" x14ac:dyDescent="0.25"/>
    <row r="1763" hidden="1" x14ac:dyDescent="0.25"/>
    <row r="1764" hidden="1" x14ac:dyDescent="0.25"/>
    <row r="1765" hidden="1" x14ac:dyDescent="0.25"/>
    <row r="1766" hidden="1" x14ac:dyDescent="0.25"/>
    <row r="1767" hidden="1" x14ac:dyDescent="0.25"/>
    <row r="1768" hidden="1" x14ac:dyDescent="0.25"/>
    <row r="1769" hidden="1" x14ac:dyDescent="0.25"/>
    <row r="1770" hidden="1" x14ac:dyDescent="0.25"/>
    <row r="1771" hidden="1" x14ac:dyDescent="0.25"/>
    <row r="1772" hidden="1" x14ac:dyDescent="0.25"/>
    <row r="1773" hidden="1" x14ac:dyDescent="0.25"/>
    <row r="1774" hidden="1" x14ac:dyDescent="0.25"/>
    <row r="1775" hidden="1" x14ac:dyDescent="0.25"/>
    <row r="1776" hidden="1" x14ac:dyDescent="0.25"/>
    <row r="1777" hidden="1" x14ac:dyDescent="0.25"/>
    <row r="1778" hidden="1" x14ac:dyDescent="0.25"/>
    <row r="1779" hidden="1" x14ac:dyDescent="0.25"/>
    <row r="1780" hidden="1" x14ac:dyDescent="0.25"/>
    <row r="1781" hidden="1" x14ac:dyDescent="0.25"/>
    <row r="1782" hidden="1" x14ac:dyDescent="0.25"/>
    <row r="1783" hidden="1" x14ac:dyDescent="0.25"/>
    <row r="1784" hidden="1" x14ac:dyDescent="0.25"/>
    <row r="1785" hidden="1" x14ac:dyDescent="0.25"/>
    <row r="1786" hidden="1" x14ac:dyDescent="0.25"/>
    <row r="1787" hidden="1" x14ac:dyDescent="0.25"/>
    <row r="1788" hidden="1" x14ac:dyDescent="0.25"/>
    <row r="1789" hidden="1" x14ac:dyDescent="0.25"/>
    <row r="1790" hidden="1" x14ac:dyDescent="0.25"/>
    <row r="1791" hidden="1" x14ac:dyDescent="0.25"/>
    <row r="1792" hidden="1" x14ac:dyDescent="0.25"/>
    <row r="1793" hidden="1" x14ac:dyDescent="0.25"/>
    <row r="1794" hidden="1" x14ac:dyDescent="0.25"/>
    <row r="1795" hidden="1" x14ac:dyDescent="0.25"/>
    <row r="1796" hidden="1" x14ac:dyDescent="0.25"/>
    <row r="1797" hidden="1" x14ac:dyDescent="0.25"/>
    <row r="1798" hidden="1" x14ac:dyDescent="0.25"/>
    <row r="1799" hidden="1" x14ac:dyDescent="0.25"/>
    <row r="1800" hidden="1" x14ac:dyDescent="0.25"/>
    <row r="1801" hidden="1" x14ac:dyDescent="0.25"/>
    <row r="1802" hidden="1" x14ac:dyDescent="0.25"/>
    <row r="1803" hidden="1" x14ac:dyDescent="0.25"/>
    <row r="1804" hidden="1" x14ac:dyDescent="0.25"/>
    <row r="1805" hidden="1" x14ac:dyDescent="0.25"/>
    <row r="1806" hidden="1" x14ac:dyDescent="0.25"/>
    <row r="1807" hidden="1" x14ac:dyDescent="0.25"/>
    <row r="1808" hidden="1" x14ac:dyDescent="0.25"/>
    <row r="1809" hidden="1" x14ac:dyDescent="0.25"/>
    <row r="1810" hidden="1" x14ac:dyDescent="0.25"/>
    <row r="1811" hidden="1" x14ac:dyDescent="0.25"/>
    <row r="1812" hidden="1" x14ac:dyDescent="0.25"/>
    <row r="1813" hidden="1" x14ac:dyDescent="0.25"/>
    <row r="1814" hidden="1" x14ac:dyDescent="0.25"/>
    <row r="1815" hidden="1" x14ac:dyDescent="0.25"/>
    <row r="1816" hidden="1" x14ac:dyDescent="0.25"/>
    <row r="1817" hidden="1" x14ac:dyDescent="0.25"/>
    <row r="1818" hidden="1" x14ac:dyDescent="0.25"/>
    <row r="1819" hidden="1" x14ac:dyDescent="0.25"/>
    <row r="1820" hidden="1" x14ac:dyDescent="0.25"/>
    <row r="1821" hidden="1" x14ac:dyDescent="0.25"/>
    <row r="1822" hidden="1" x14ac:dyDescent="0.25"/>
    <row r="1823" hidden="1" x14ac:dyDescent="0.25"/>
    <row r="1824" hidden="1" x14ac:dyDescent="0.25"/>
    <row r="1825" hidden="1" x14ac:dyDescent="0.25"/>
    <row r="1826" hidden="1" x14ac:dyDescent="0.25"/>
    <row r="1827" hidden="1" x14ac:dyDescent="0.25"/>
    <row r="1828" hidden="1" x14ac:dyDescent="0.25"/>
    <row r="1829" hidden="1" x14ac:dyDescent="0.25"/>
    <row r="1830" hidden="1" x14ac:dyDescent="0.25"/>
    <row r="1831" hidden="1" x14ac:dyDescent="0.25"/>
    <row r="1832" hidden="1" x14ac:dyDescent="0.25"/>
    <row r="1833" hidden="1" x14ac:dyDescent="0.25"/>
    <row r="1834" hidden="1" x14ac:dyDescent="0.25"/>
    <row r="1835" hidden="1" x14ac:dyDescent="0.25"/>
    <row r="1836" hidden="1" x14ac:dyDescent="0.25"/>
    <row r="1837" hidden="1" x14ac:dyDescent="0.25"/>
    <row r="1838" hidden="1" x14ac:dyDescent="0.25"/>
    <row r="1839" hidden="1" x14ac:dyDescent="0.25"/>
    <row r="1840" hidden="1" x14ac:dyDescent="0.25"/>
    <row r="1841" hidden="1" x14ac:dyDescent="0.25"/>
    <row r="1842" hidden="1" x14ac:dyDescent="0.25"/>
    <row r="1843" hidden="1" x14ac:dyDescent="0.25"/>
    <row r="1844" hidden="1" x14ac:dyDescent="0.25"/>
    <row r="1845" hidden="1" x14ac:dyDescent="0.25"/>
    <row r="1846" hidden="1" x14ac:dyDescent="0.25"/>
    <row r="1847" hidden="1" x14ac:dyDescent="0.25"/>
    <row r="1848" hidden="1" x14ac:dyDescent="0.25"/>
    <row r="1849" hidden="1" x14ac:dyDescent="0.25"/>
    <row r="1850" hidden="1" x14ac:dyDescent="0.25"/>
    <row r="1851" hidden="1" x14ac:dyDescent="0.25"/>
    <row r="1852" hidden="1" x14ac:dyDescent="0.25"/>
    <row r="1853" hidden="1" x14ac:dyDescent="0.25"/>
    <row r="1854" hidden="1" x14ac:dyDescent="0.25"/>
    <row r="1855" hidden="1" x14ac:dyDescent="0.25"/>
    <row r="1856" hidden="1" x14ac:dyDescent="0.25"/>
    <row r="1857" hidden="1" x14ac:dyDescent="0.25"/>
    <row r="1858" hidden="1" x14ac:dyDescent="0.25"/>
    <row r="1859" hidden="1" x14ac:dyDescent="0.25"/>
    <row r="1860" hidden="1" x14ac:dyDescent="0.25"/>
    <row r="1861" hidden="1" x14ac:dyDescent="0.25"/>
    <row r="1862" hidden="1" x14ac:dyDescent="0.25"/>
    <row r="1863" hidden="1" x14ac:dyDescent="0.25"/>
    <row r="1864" hidden="1" x14ac:dyDescent="0.25"/>
    <row r="1865" hidden="1" x14ac:dyDescent="0.25"/>
    <row r="1866" hidden="1" x14ac:dyDescent="0.25"/>
    <row r="1867" hidden="1" x14ac:dyDescent="0.25"/>
    <row r="1868" hidden="1" x14ac:dyDescent="0.25"/>
    <row r="1869" hidden="1" x14ac:dyDescent="0.25"/>
    <row r="1870" hidden="1" x14ac:dyDescent="0.25"/>
    <row r="1871" hidden="1" x14ac:dyDescent="0.25"/>
    <row r="1872" hidden="1" x14ac:dyDescent="0.25"/>
    <row r="1873" hidden="1" x14ac:dyDescent="0.25"/>
    <row r="1874" hidden="1" x14ac:dyDescent="0.25"/>
    <row r="1875" hidden="1" x14ac:dyDescent="0.25"/>
    <row r="1876" hidden="1" x14ac:dyDescent="0.25"/>
    <row r="1877" hidden="1" x14ac:dyDescent="0.25"/>
    <row r="1878" hidden="1" x14ac:dyDescent="0.25"/>
    <row r="1879" hidden="1" x14ac:dyDescent="0.25"/>
    <row r="1880" hidden="1" x14ac:dyDescent="0.25"/>
    <row r="1881" hidden="1" x14ac:dyDescent="0.25"/>
    <row r="1882" hidden="1" x14ac:dyDescent="0.25"/>
    <row r="1883" hidden="1" x14ac:dyDescent="0.25"/>
    <row r="1884" hidden="1" x14ac:dyDescent="0.25"/>
    <row r="1885" hidden="1" x14ac:dyDescent="0.25"/>
    <row r="1886" hidden="1" x14ac:dyDescent="0.25"/>
    <row r="1887" hidden="1" x14ac:dyDescent="0.25"/>
    <row r="1888" hidden="1" x14ac:dyDescent="0.25"/>
    <row r="1889" hidden="1" x14ac:dyDescent="0.25"/>
    <row r="1890" hidden="1" x14ac:dyDescent="0.25"/>
    <row r="1891" hidden="1" x14ac:dyDescent="0.25"/>
    <row r="1892" hidden="1" x14ac:dyDescent="0.25"/>
    <row r="1893" hidden="1" x14ac:dyDescent="0.25"/>
    <row r="1894" hidden="1" x14ac:dyDescent="0.25"/>
    <row r="1895" hidden="1" x14ac:dyDescent="0.25"/>
    <row r="1896" hidden="1" x14ac:dyDescent="0.25"/>
    <row r="1897" hidden="1" x14ac:dyDescent="0.25"/>
    <row r="1898" hidden="1" x14ac:dyDescent="0.25"/>
    <row r="1899" hidden="1" x14ac:dyDescent="0.25"/>
    <row r="1900" hidden="1" x14ac:dyDescent="0.25"/>
    <row r="1901" hidden="1" x14ac:dyDescent="0.25"/>
    <row r="1902" hidden="1" x14ac:dyDescent="0.25"/>
    <row r="1903" hidden="1" x14ac:dyDescent="0.25"/>
    <row r="1904" hidden="1" x14ac:dyDescent="0.25"/>
    <row r="1905" hidden="1" x14ac:dyDescent="0.25"/>
    <row r="1906" hidden="1" x14ac:dyDescent="0.25"/>
    <row r="1907" hidden="1" x14ac:dyDescent="0.25"/>
    <row r="1908" hidden="1" x14ac:dyDescent="0.25"/>
    <row r="1909" hidden="1" x14ac:dyDescent="0.25"/>
    <row r="1910" hidden="1" x14ac:dyDescent="0.25"/>
    <row r="1911" hidden="1" x14ac:dyDescent="0.25"/>
    <row r="1912" hidden="1" x14ac:dyDescent="0.25"/>
    <row r="1913" hidden="1" x14ac:dyDescent="0.25"/>
    <row r="1914" hidden="1" x14ac:dyDescent="0.25"/>
    <row r="1915" hidden="1" x14ac:dyDescent="0.25"/>
    <row r="1916" hidden="1" x14ac:dyDescent="0.25"/>
    <row r="1917" hidden="1" x14ac:dyDescent="0.25"/>
    <row r="1918" hidden="1" x14ac:dyDescent="0.25"/>
    <row r="1919" hidden="1" x14ac:dyDescent="0.25"/>
    <row r="1920" hidden="1" x14ac:dyDescent="0.25"/>
    <row r="1921" hidden="1" x14ac:dyDescent="0.25"/>
    <row r="1922" hidden="1" x14ac:dyDescent="0.25"/>
    <row r="1923" hidden="1" x14ac:dyDescent="0.25"/>
    <row r="1924" hidden="1" x14ac:dyDescent="0.25"/>
    <row r="1925" hidden="1" x14ac:dyDescent="0.25"/>
    <row r="1926" hidden="1" x14ac:dyDescent="0.25"/>
    <row r="1927" hidden="1" x14ac:dyDescent="0.25"/>
    <row r="1928" hidden="1" x14ac:dyDescent="0.25"/>
    <row r="1929" hidden="1" x14ac:dyDescent="0.25"/>
    <row r="1930" hidden="1" x14ac:dyDescent="0.25"/>
    <row r="1931" hidden="1" x14ac:dyDescent="0.25"/>
    <row r="1932" hidden="1" x14ac:dyDescent="0.25"/>
    <row r="1933" hidden="1" x14ac:dyDescent="0.25"/>
    <row r="1934" hidden="1" x14ac:dyDescent="0.25"/>
    <row r="1935" hidden="1" x14ac:dyDescent="0.25"/>
    <row r="1936" hidden="1" x14ac:dyDescent="0.25"/>
    <row r="1937" hidden="1" x14ac:dyDescent="0.25"/>
    <row r="1938" hidden="1" x14ac:dyDescent="0.25"/>
    <row r="1939" hidden="1" x14ac:dyDescent="0.25"/>
    <row r="1940" hidden="1" x14ac:dyDescent="0.25"/>
    <row r="1941" hidden="1" x14ac:dyDescent="0.25"/>
    <row r="1942" hidden="1" x14ac:dyDescent="0.25"/>
    <row r="1943" hidden="1" x14ac:dyDescent="0.25"/>
    <row r="1944" hidden="1" x14ac:dyDescent="0.25"/>
    <row r="1945" hidden="1" x14ac:dyDescent="0.25"/>
    <row r="1946" hidden="1" x14ac:dyDescent="0.25"/>
    <row r="1947" hidden="1" x14ac:dyDescent="0.25"/>
    <row r="1948" hidden="1" x14ac:dyDescent="0.25"/>
    <row r="1949" hidden="1" x14ac:dyDescent="0.25"/>
    <row r="1950" hidden="1" x14ac:dyDescent="0.25"/>
    <row r="1951" hidden="1" x14ac:dyDescent="0.25"/>
    <row r="1952" hidden="1" x14ac:dyDescent="0.25"/>
    <row r="1953" hidden="1" x14ac:dyDescent="0.25"/>
    <row r="1954" hidden="1" x14ac:dyDescent="0.25"/>
    <row r="1955" hidden="1" x14ac:dyDescent="0.25"/>
    <row r="1956" hidden="1" x14ac:dyDescent="0.25"/>
    <row r="1957" hidden="1" x14ac:dyDescent="0.25"/>
    <row r="1958" hidden="1" x14ac:dyDescent="0.25"/>
    <row r="1959" hidden="1" x14ac:dyDescent="0.25"/>
    <row r="1960" hidden="1" x14ac:dyDescent="0.25"/>
    <row r="1961" hidden="1" x14ac:dyDescent="0.25"/>
    <row r="1962" hidden="1" x14ac:dyDescent="0.25"/>
    <row r="1963" hidden="1" x14ac:dyDescent="0.25"/>
    <row r="1964" hidden="1" x14ac:dyDescent="0.25"/>
    <row r="1965" hidden="1" x14ac:dyDescent="0.25"/>
    <row r="1966" hidden="1" x14ac:dyDescent="0.25"/>
    <row r="1967" hidden="1" x14ac:dyDescent="0.25"/>
    <row r="1968" hidden="1" x14ac:dyDescent="0.25"/>
    <row r="1969" hidden="1" x14ac:dyDescent="0.25"/>
    <row r="1970" hidden="1" x14ac:dyDescent="0.25"/>
    <row r="1971" hidden="1" x14ac:dyDescent="0.25"/>
    <row r="1972" hidden="1" x14ac:dyDescent="0.25"/>
    <row r="1973" hidden="1" x14ac:dyDescent="0.25"/>
    <row r="1974" hidden="1" x14ac:dyDescent="0.25"/>
    <row r="1975" hidden="1" x14ac:dyDescent="0.25"/>
    <row r="1976" hidden="1" x14ac:dyDescent="0.25"/>
    <row r="1977" hidden="1" x14ac:dyDescent="0.25"/>
    <row r="1978" hidden="1" x14ac:dyDescent="0.25"/>
    <row r="1979" hidden="1" x14ac:dyDescent="0.25"/>
    <row r="1980" hidden="1" x14ac:dyDescent="0.25"/>
    <row r="1981" hidden="1" x14ac:dyDescent="0.25"/>
    <row r="1982" hidden="1" x14ac:dyDescent="0.25"/>
    <row r="1983" hidden="1" x14ac:dyDescent="0.25"/>
    <row r="1984" hidden="1" x14ac:dyDescent="0.25"/>
    <row r="1985" hidden="1" x14ac:dyDescent="0.25"/>
    <row r="1986" hidden="1" x14ac:dyDescent="0.25"/>
    <row r="1987" hidden="1" x14ac:dyDescent="0.25"/>
    <row r="1988" hidden="1" x14ac:dyDescent="0.25"/>
    <row r="1989" hidden="1" x14ac:dyDescent="0.25"/>
    <row r="1990" hidden="1" x14ac:dyDescent="0.25"/>
    <row r="1991" hidden="1" x14ac:dyDescent="0.25"/>
    <row r="1992" hidden="1" x14ac:dyDescent="0.25"/>
    <row r="1993" hidden="1" x14ac:dyDescent="0.25"/>
    <row r="1994" hidden="1" x14ac:dyDescent="0.25"/>
    <row r="1995" hidden="1" x14ac:dyDescent="0.25"/>
    <row r="1996" hidden="1" x14ac:dyDescent="0.25"/>
    <row r="1997" hidden="1" x14ac:dyDescent="0.25"/>
    <row r="1998" hidden="1" x14ac:dyDescent="0.25"/>
    <row r="1999" hidden="1" x14ac:dyDescent="0.25"/>
    <row r="2000" hidden="1" x14ac:dyDescent="0.25"/>
    <row r="2001" hidden="1" x14ac:dyDescent="0.25"/>
    <row r="2002" hidden="1" x14ac:dyDescent="0.25"/>
    <row r="2003" hidden="1" x14ac:dyDescent="0.25"/>
    <row r="2004" hidden="1" x14ac:dyDescent="0.25"/>
    <row r="2005" hidden="1" x14ac:dyDescent="0.25"/>
    <row r="2006" hidden="1" x14ac:dyDescent="0.25"/>
    <row r="2007" hidden="1" x14ac:dyDescent="0.25"/>
    <row r="2008" hidden="1" x14ac:dyDescent="0.25"/>
    <row r="2009" hidden="1" x14ac:dyDescent="0.25"/>
    <row r="2010" hidden="1" x14ac:dyDescent="0.25"/>
    <row r="2011" hidden="1" x14ac:dyDescent="0.25"/>
    <row r="2012" hidden="1" x14ac:dyDescent="0.25"/>
    <row r="2013" hidden="1" x14ac:dyDescent="0.25"/>
    <row r="2014" hidden="1" x14ac:dyDescent="0.25"/>
    <row r="2015" hidden="1" x14ac:dyDescent="0.25"/>
    <row r="2016" hidden="1" x14ac:dyDescent="0.25"/>
    <row r="2017" hidden="1" x14ac:dyDescent="0.25"/>
    <row r="2018" hidden="1" x14ac:dyDescent="0.25"/>
    <row r="2019" hidden="1" x14ac:dyDescent="0.25"/>
    <row r="2020" hidden="1" x14ac:dyDescent="0.25"/>
    <row r="2021" hidden="1" x14ac:dyDescent="0.25"/>
    <row r="2022" hidden="1" x14ac:dyDescent="0.25"/>
    <row r="2023" hidden="1" x14ac:dyDescent="0.25"/>
    <row r="2024" hidden="1" x14ac:dyDescent="0.25"/>
    <row r="2025" hidden="1" x14ac:dyDescent="0.25"/>
    <row r="2026" hidden="1" x14ac:dyDescent="0.25"/>
    <row r="2027" hidden="1" x14ac:dyDescent="0.25"/>
    <row r="2028" hidden="1" x14ac:dyDescent="0.25"/>
    <row r="2029" hidden="1" x14ac:dyDescent="0.25"/>
    <row r="2030" hidden="1" x14ac:dyDescent="0.25"/>
    <row r="2031" hidden="1" x14ac:dyDescent="0.25"/>
    <row r="2032" hidden="1" x14ac:dyDescent="0.25"/>
    <row r="2033" hidden="1" x14ac:dyDescent="0.25"/>
    <row r="2034" hidden="1" x14ac:dyDescent="0.25"/>
    <row r="2035" hidden="1" x14ac:dyDescent="0.25"/>
    <row r="2036" hidden="1" x14ac:dyDescent="0.25"/>
    <row r="2037" hidden="1" x14ac:dyDescent="0.25"/>
    <row r="2038" hidden="1" x14ac:dyDescent="0.25"/>
    <row r="2039" hidden="1" x14ac:dyDescent="0.25"/>
    <row r="2040" hidden="1" x14ac:dyDescent="0.25"/>
    <row r="2041" hidden="1" x14ac:dyDescent="0.25"/>
    <row r="2042" hidden="1" x14ac:dyDescent="0.25"/>
    <row r="2043" hidden="1" x14ac:dyDescent="0.25"/>
    <row r="2044" hidden="1" x14ac:dyDescent="0.25"/>
    <row r="2045" hidden="1" x14ac:dyDescent="0.25"/>
    <row r="2046" hidden="1" x14ac:dyDescent="0.25"/>
    <row r="2047" hidden="1" x14ac:dyDescent="0.25"/>
    <row r="2048" hidden="1" x14ac:dyDescent="0.25"/>
    <row r="2049" hidden="1" x14ac:dyDescent="0.25"/>
    <row r="2050" hidden="1" x14ac:dyDescent="0.25"/>
    <row r="2051" hidden="1" x14ac:dyDescent="0.25"/>
    <row r="2052" hidden="1" x14ac:dyDescent="0.25"/>
    <row r="2053" hidden="1" x14ac:dyDescent="0.25"/>
    <row r="2054" hidden="1" x14ac:dyDescent="0.25"/>
    <row r="2055" hidden="1" x14ac:dyDescent="0.25"/>
    <row r="2056" hidden="1" x14ac:dyDescent="0.25"/>
    <row r="2057" hidden="1" x14ac:dyDescent="0.25"/>
    <row r="2058" hidden="1" x14ac:dyDescent="0.25"/>
    <row r="2059" hidden="1" x14ac:dyDescent="0.25"/>
    <row r="2060" hidden="1" x14ac:dyDescent="0.25"/>
    <row r="2061" hidden="1" x14ac:dyDescent="0.25"/>
    <row r="2062" hidden="1" x14ac:dyDescent="0.25"/>
    <row r="2063" hidden="1" x14ac:dyDescent="0.25"/>
    <row r="2064" hidden="1" x14ac:dyDescent="0.25"/>
    <row r="2065" hidden="1" x14ac:dyDescent="0.25"/>
    <row r="2066" hidden="1" x14ac:dyDescent="0.25"/>
    <row r="2067" hidden="1" x14ac:dyDescent="0.25"/>
    <row r="2068" hidden="1" x14ac:dyDescent="0.25"/>
    <row r="2069" hidden="1" x14ac:dyDescent="0.25"/>
    <row r="2070" hidden="1" x14ac:dyDescent="0.25"/>
    <row r="2071" hidden="1" x14ac:dyDescent="0.25"/>
    <row r="2072" hidden="1" x14ac:dyDescent="0.25"/>
    <row r="2073" hidden="1" x14ac:dyDescent="0.25"/>
    <row r="2074" hidden="1" x14ac:dyDescent="0.25"/>
    <row r="2075" hidden="1" x14ac:dyDescent="0.25"/>
    <row r="2076" hidden="1" x14ac:dyDescent="0.25"/>
    <row r="2077" hidden="1" x14ac:dyDescent="0.25"/>
    <row r="2078" hidden="1" x14ac:dyDescent="0.25"/>
    <row r="2079" hidden="1" x14ac:dyDescent="0.25"/>
    <row r="2080" hidden="1" x14ac:dyDescent="0.25"/>
    <row r="2081" hidden="1" x14ac:dyDescent="0.25"/>
    <row r="2082" hidden="1" x14ac:dyDescent="0.25"/>
    <row r="2083" hidden="1" x14ac:dyDescent="0.25"/>
    <row r="2084" hidden="1" x14ac:dyDescent="0.25"/>
    <row r="2085" hidden="1" x14ac:dyDescent="0.25"/>
    <row r="2086" hidden="1" x14ac:dyDescent="0.25"/>
    <row r="2087" hidden="1" x14ac:dyDescent="0.25"/>
    <row r="2088" hidden="1" x14ac:dyDescent="0.25"/>
    <row r="2089" hidden="1" x14ac:dyDescent="0.25"/>
    <row r="2090" hidden="1" x14ac:dyDescent="0.25"/>
    <row r="2091" hidden="1" x14ac:dyDescent="0.25"/>
    <row r="2092" hidden="1" x14ac:dyDescent="0.25"/>
    <row r="2093" hidden="1" x14ac:dyDescent="0.25"/>
    <row r="2094" hidden="1" x14ac:dyDescent="0.25"/>
    <row r="2095" hidden="1" x14ac:dyDescent="0.25"/>
    <row r="2096" hidden="1" x14ac:dyDescent="0.25"/>
    <row r="2097" hidden="1" x14ac:dyDescent="0.25"/>
    <row r="2098" hidden="1" x14ac:dyDescent="0.25"/>
    <row r="2099" hidden="1" x14ac:dyDescent="0.25"/>
    <row r="2100" hidden="1" x14ac:dyDescent="0.25"/>
    <row r="2101" hidden="1" x14ac:dyDescent="0.25"/>
    <row r="2102" hidden="1" x14ac:dyDescent="0.25"/>
    <row r="2103" hidden="1" x14ac:dyDescent="0.25"/>
    <row r="2104" hidden="1" x14ac:dyDescent="0.25"/>
    <row r="2105" hidden="1" x14ac:dyDescent="0.25"/>
    <row r="2106" hidden="1" x14ac:dyDescent="0.25"/>
    <row r="2107" hidden="1" x14ac:dyDescent="0.25"/>
    <row r="2108" hidden="1" x14ac:dyDescent="0.25"/>
    <row r="2109" hidden="1" x14ac:dyDescent="0.25"/>
    <row r="2110" hidden="1" x14ac:dyDescent="0.25"/>
    <row r="2111" hidden="1" x14ac:dyDescent="0.25"/>
    <row r="2112" hidden="1" x14ac:dyDescent="0.25"/>
    <row r="2113" hidden="1" x14ac:dyDescent="0.25"/>
    <row r="2114" hidden="1" x14ac:dyDescent="0.25"/>
    <row r="2115" hidden="1" x14ac:dyDescent="0.25"/>
    <row r="2116" hidden="1" x14ac:dyDescent="0.25"/>
    <row r="2117" hidden="1" x14ac:dyDescent="0.25"/>
    <row r="2118" hidden="1" x14ac:dyDescent="0.25"/>
    <row r="2119" hidden="1" x14ac:dyDescent="0.25"/>
    <row r="2120" hidden="1" x14ac:dyDescent="0.25"/>
    <row r="2121" hidden="1" x14ac:dyDescent="0.25"/>
    <row r="2122" hidden="1" x14ac:dyDescent="0.25"/>
    <row r="2123" hidden="1" x14ac:dyDescent="0.25"/>
    <row r="2124" hidden="1" x14ac:dyDescent="0.25"/>
    <row r="2125" hidden="1" x14ac:dyDescent="0.25"/>
    <row r="2126" hidden="1" x14ac:dyDescent="0.25"/>
    <row r="2127" hidden="1" x14ac:dyDescent="0.25"/>
    <row r="2128" hidden="1" x14ac:dyDescent="0.25"/>
    <row r="2129" hidden="1" x14ac:dyDescent="0.25"/>
    <row r="2130" hidden="1" x14ac:dyDescent="0.25"/>
    <row r="2131" hidden="1" x14ac:dyDescent="0.25"/>
    <row r="2132" hidden="1" x14ac:dyDescent="0.25"/>
    <row r="2133" hidden="1" x14ac:dyDescent="0.25"/>
    <row r="2134" hidden="1" x14ac:dyDescent="0.25"/>
    <row r="2135" hidden="1" x14ac:dyDescent="0.25"/>
    <row r="2136" hidden="1" x14ac:dyDescent="0.25"/>
    <row r="2137" hidden="1" x14ac:dyDescent="0.25"/>
    <row r="2138" hidden="1" x14ac:dyDescent="0.25"/>
    <row r="2139" hidden="1" x14ac:dyDescent="0.25"/>
    <row r="2140" hidden="1" x14ac:dyDescent="0.25"/>
    <row r="2141" hidden="1" x14ac:dyDescent="0.25"/>
    <row r="2142" hidden="1" x14ac:dyDescent="0.25"/>
    <row r="2143" hidden="1" x14ac:dyDescent="0.25"/>
    <row r="2144" hidden="1" x14ac:dyDescent="0.25"/>
    <row r="2145" hidden="1" x14ac:dyDescent="0.25"/>
    <row r="2146" hidden="1" x14ac:dyDescent="0.25"/>
    <row r="2147" hidden="1" x14ac:dyDescent="0.25"/>
    <row r="2148" hidden="1" x14ac:dyDescent="0.25"/>
    <row r="2149" hidden="1" x14ac:dyDescent="0.25"/>
    <row r="2150" hidden="1" x14ac:dyDescent="0.25"/>
    <row r="2151" hidden="1" x14ac:dyDescent="0.25"/>
    <row r="2152" hidden="1" x14ac:dyDescent="0.25"/>
    <row r="2153" hidden="1" x14ac:dyDescent="0.25"/>
    <row r="2154" hidden="1" x14ac:dyDescent="0.25"/>
    <row r="2155" hidden="1" x14ac:dyDescent="0.25"/>
    <row r="2156" hidden="1" x14ac:dyDescent="0.25"/>
    <row r="2157" hidden="1" x14ac:dyDescent="0.25"/>
    <row r="2158" hidden="1" x14ac:dyDescent="0.25"/>
    <row r="2159" hidden="1" x14ac:dyDescent="0.25"/>
    <row r="2160" hidden="1" x14ac:dyDescent="0.25"/>
    <row r="2161" hidden="1" x14ac:dyDescent="0.25"/>
    <row r="2162" hidden="1" x14ac:dyDescent="0.25"/>
    <row r="2163" hidden="1" x14ac:dyDescent="0.25"/>
    <row r="2164" hidden="1" x14ac:dyDescent="0.25"/>
    <row r="2165" hidden="1" x14ac:dyDescent="0.25"/>
    <row r="2166" hidden="1" x14ac:dyDescent="0.25"/>
    <row r="2167" hidden="1" x14ac:dyDescent="0.25"/>
    <row r="2168" hidden="1" x14ac:dyDescent="0.25"/>
    <row r="2169" hidden="1" x14ac:dyDescent="0.25"/>
    <row r="2170" hidden="1" x14ac:dyDescent="0.25"/>
    <row r="2171" hidden="1" x14ac:dyDescent="0.25"/>
    <row r="2172" hidden="1" x14ac:dyDescent="0.25"/>
    <row r="2173" hidden="1" x14ac:dyDescent="0.25"/>
    <row r="2174" hidden="1" x14ac:dyDescent="0.25"/>
    <row r="2175" hidden="1" x14ac:dyDescent="0.25"/>
    <row r="2176" hidden="1" x14ac:dyDescent="0.25"/>
    <row r="2177" hidden="1" x14ac:dyDescent="0.25"/>
    <row r="2178" hidden="1" x14ac:dyDescent="0.25"/>
    <row r="2179" hidden="1" x14ac:dyDescent="0.25"/>
    <row r="2180" hidden="1" x14ac:dyDescent="0.25"/>
    <row r="2181" hidden="1" x14ac:dyDescent="0.25"/>
    <row r="2182" hidden="1" x14ac:dyDescent="0.25"/>
    <row r="2183" hidden="1" x14ac:dyDescent="0.25"/>
    <row r="2184" hidden="1" x14ac:dyDescent="0.25"/>
    <row r="2185" hidden="1" x14ac:dyDescent="0.25"/>
    <row r="2186" hidden="1" x14ac:dyDescent="0.25"/>
    <row r="2187" hidden="1" x14ac:dyDescent="0.25"/>
    <row r="2188" hidden="1" x14ac:dyDescent="0.25"/>
    <row r="2189" hidden="1" x14ac:dyDescent="0.25"/>
    <row r="2190" hidden="1" x14ac:dyDescent="0.25"/>
    <row r="2191" hidden="1" x14ac:dyDescent="0.25"/>
    <row r="2192" hidden="1" x14ac:dyDescent="0.25"/>
    <row r="2193" hidden="1" x14ac:dyDescent="0.25"/>
    <row r="2194" hidden="1" x14ac:dyDescent="0.25"/>
    <row r="2195" hidden="1" x14ac:dyDescent="0.25"/>
    <row r="2196" hidden="1" x14ac:dyDescent="0.25"/>
    <row r="2197" hidden="1" x14ac:dyDescent="0.25"/>
    <row r="2198" hidden="1" x14ac:dyDescent="0.25"/>
    <row r="2199" hidden="1" x14ac:dyDescent="0.25"/>
    <row r="2200" hidden="1" x14ac:dyDescent="0.25"/>
    <row r="2201" hidden="1" x14ac:dyDescent="0.25"/>
    <row r="2202" hidden="1" x14ac:dyDescent="0.25"/>
    <row r="2203" hidden="1" x14ac:dyDescent="0.25"/>
    <row r="2204" hidden="1" x14ac:dyDescent="0.25"/>
    <row r="2205" hidden="1" x14ac:dyDescent="0.25"/>
    <row r="2206" hidden="1" x14ac:dyDescent="0.25"/>
    <row r="2207" hidden="1" x14ac:dyDescent="0.25"/>
    <row r="2208" hidden="1" x14ac:dyDescent="0.25"/>
    <row r="2209" hidden="1" x14ac:dyDescent="0.25"/>
    <row r="2210" hidden="1" x14ac:dyDescent="0.25"/>
    <row r="2211" hidden="1" x14ac:dyDescent="0.25"/>
    <row r="2212" hidden="1" x14ac:dyDescent="0.25"/>
    <row r="2213" hidden="1" x14ac:dyDescent="0.25"/>
    <row r="2214" hidden="1" x14ac:dyDescent="0.25"/>
    <row r="2215" hidden="1" x14ac:dyDescent="0.25"/>
    <row r="2216" hidden="1" x14ac:dyDescent="0.25"/>
    <row r="2217" hidden="1" x14ac:dyDescent="0.25"/>
    <row r="2218" hidden="1" x14ac:dyDescent="0.25"/>
    <row r="2219" hidden="1" x14ac:dyDescent="0.25"/>
    <row r="2220" hidden="1" x14ac:dyDescent="0.25"/>
    <row r="2221" hidden="1" x14ac:dyDescent="0.25"/>
    <row r="2222" hidden="1" x14ac:dyDescent="0.25"/>
    <row r="2223" hidden="1" x14ac:dyDescent="0.25"/>
    <row r="2224" hidden="1" x14ac:dyDescent="0.25"/>
    <row r="2225" hidden="1" x14ac:dyDescent="0.25"/>
    <row r="2226" hidden="1" x14ac:dyDescent="0.25"/>
    <row r="2227" hidden="1" x14ac:dyDescent="0.25"/>
    <row r="2228" hidden="1" x14ac:dyDescent="0.25"/>
    <row r="2229" hidden="1" x14ac:dyDescent="0.25"/>
    <row r="2230" hidden="1" x14ac:dyDescent="0.25"/>
    <row r="2231" hidden="1" x14ac:dyDescent="0.25"/>
    <row r="2232" hidden="1" x14ac:dyDescent="0.25"/>
    <row r="2233" hidden="1" x14ac:dyDescent="0.25"/>
    <row r="2234" hidden="1" x14ac:dyDescent="0.25"/>
    <row r="2235" hidden="1" x14ac:dyDescent="0.25"/>
    <row r="2236" hidden="1" x14ac:dyDescent="0.25"/>
    <row r="2237" hidden="1" x14ac:dyDescent="0.25"/>
    <row r="2238" hidden="1" x14ac:dyDescent="0.25"/>
    <row r="2239" hidden="1" x14ac:dyDescent="0.25"/>
    <row r="2240" hidden="1" x14ac:dyDescent="0.25"/>
    <row r="2241" hidden="1" x14ac:dyDescent="0.25"/>
    <row r="2242" hidden="1" x14ac:dyDescent="0.25"/>
    <row r="2243" hidden="1" x14ac:dyDescent="0.25"/>
    <row r="2244" hidden="1" x14ac:dyDescent="0.25"/>
    <row r="2245" hidden="1" x14ac:dyDescent="0.25"/>
    <row r="2246" hidden="1" x14ac:dyDescent="0.25"/>
    <row r="2247" hidden="1" x14ac:dyDescent="0.25"/>
    <row r="2248" hidden="1" x14ac:dyDescent="0.25"/>
    <row r="2249" hidden="1" x14ac:dyDescent="0.25"/>
    <row r="2250" hidden="1" x14ac:dyDescent="0.25"/>
    <row r="2251" hidden="1" x14ac:dyDescent="0.25"/>
    <row r="2252" hidden="1" x14ac:dyDescent="0.25"/>
    <row r="2253" hidden="1" x14ac:dyDescent="0.25"/>
    <row r="2254" hidden="1" x14ac:dyDescent="0.25"/>
    <row r="2255" hidden="1" x14ac:dyDescent="0.25"/>
    <row r="2256" hidden="1" x14ac:dyDescent="0.25"/>
    <row r="2257" hidden="1" x14ac:dyDescent="0.25"/>
    <row r="2258" hidden="1" x14ac:dyDescent="0.25"/>
    <row r="2259" hidden="1" x14ac:dyDescent="0.25"/>
    <row r="2260" hidden="1" x14ac:dyDescent="0.25"/>
    <row r="2261" hidden="1" x14ac:dyDescent="0.25"/>
    <row r="2262" hidden="1" x14ac:dyDescent="0.25"/>
    <row r="2263" hidden="1" x14ac:dyDescent="0.25"/>
    <row r="2264" hidden="1" x14ac:dyDescent="0.25"/>
    <row r="2265" hidden="1" x14ac:dyDescent="0.25"/>
    <row r="2266" hidden="1" x14ac:dyDescent="0.25"/>
    <row r="2267" hidden="1" x14ac:dyDescent="0.25"/>
    <row r="2268" hidden="1" x14ac:dyDescent="0.25"/>
    <row r="2269" hidden="1" x14ac:dyDescent="0.25"/>
    <row r="2270" hidden="1" x14ac:dyDescent="0.25"/>
    <row r="2271" hidden="1" x14ac:dyDescent="0.25"/>
    <row r="2272" hidden="1" x14ac:dyDescent="0.25"/>
    <row r="2273" hidden="1" x14ac:dyDescent="0.25"/>
    <row r="2274" hidden="1" x14ac:dyDescent="0.25"/>
    <row r="2275" hidden="1" x14ac:dyDescent="0.25"/>
    <row r="2276" hidden="1" x14ac:dyDescent="0.25"/>
    <row r="2277" hidden="1" x14ac:dyDescent="0.25"/>
    <row r="2278" hidden="1" x14ac:dyDescent="0.25"/>
    <row r="2279" hidden="1" x14ac:dyDescent="0.25"/>
    <row r="2280" hidden="1" x14ac:dyDescent="0.25"/>
    <row r="2281" hidden="1" x14ac:dyDescent="0.25"/>
    <row r="2282" hidden="1" x14ac:dyDescent="0.25"/>
    <row r="2283" hidden="1" x14ac:dyDescent="0.25"/>
    <row r="2284" hidden="1" x14ac:dyDescent="0.25"/>
    <row r="2285" hidden="1" x14ac:dyDescent="0.25"/>
    <row r="2286" hidden="1" x14ac:dyDescent="0.25"/>
    <row r="2287" hidden="1" x14ac:dyDescent="0.25"/>
    <row r="2288" hidden="1" x14ac:dyDescent="0.25"/>
    <row r="2289" hidden="1" x14ac:dyDescent="0.25"/>
    <row r="2290" hidden="1" x14ac:dyDescent="0.25"/>
    <row r="2291" hidden="1" x14ac:dyDescent="0.25"/>
    <row r="2292" hidden="1" x14ac:dyDescent="0.25"/>
    <row r="2293" hidden="1" x14ac:dyDescent="0.25"/>
    <row r="2294" hidden="1" x14ac:dyDescent="0.25"/>
    <row r="2295" hidden="1" x14ac:dyDescent="0.25"/>
    <row r="2296" hidden="1" x14ac:dyDescent="0.25"/>
    <row r="2297" hidden="1" x14ac:dyDescent="0.25"/>
    <row r="2298" hidden="1" x14ac:dyDescent="0.25"/>
    <row r="2299" hidden="1" x14ac:dyDescent="0.25"/>
    <row r="2300" hidden="1" x14ac:dyDescent="0.25"/>
    <row r="2301" hidden="1" x14ac:dyDescent="0.25"/>
    <row r="2302" hidden="1" x14ac:dyDescent="0.25"/>
    <row r="2303" hidden="1" x14ac:dyDescent="0.25"/>
    <row r="2304" hidden="1" x14ac:dyDescent="0.25"/>
    <row r="2305" hidden="1" x14ac:dyDescent="0.25"/>
    <row r="2306" hidden="1" x14ac:dyDescent="0.25"/>
    <row r="2307" hidden="1" x14ac:dyDescent="0.25"/>
    <row r="2308" hidden="1" x14ac:dyDescent="0.25"/>
    <row r="2309" hidden="1" x14ac:dyDescent="0.25"/>
    <row r="2310" hidden="1" x14ac:dyDescent="0.25"/>
    <row r="2311" hidden="1" x14ac:dyDescent="0.25"/>
    <row r="2312" hidden="1" x14ac:dyDescent="0.25"/>
    <row r="2313" hidden="1" x14ac:dyDescent="0.25"/>
    <row r="2314" hidden="1" x14ac:dyDescent="0.25"/>
    <row r="2315" hidden="1" x14ac:dyDescent="0.25"/>
    <row r="2316" hidden="1" x14ac:dyDescent="0.25"/>
    <row r="2317" hidden="1" x14ac:dyDescent="0.25"/>
    <row r="2318" hidden="1" x14ac:dyDescent="0.25"/>
    <row r="2319" hidden="1" x14ac:dyDescent="0.25"/>
    <row r="2320" hidden="1" x14ac:dyDescent="0.25"/>
    <row r="2321" hidden="1" x14ac:dyDescent="0.25"/>
    <row r="2322" hidden="1" x14ac:dyDescent="0.25"/>
    <row r="2323" hidden="1" x14ac:dyDescent="0.25"/>
    <row r="2324" hidden="1" x14ac:dyDescent="0.25"/>
    <row r="2325" hidden="1" x14ac:dyDescent="0.25"/>
    <row r="2326" hidden="1" x14ac:dyDescent="0.25"/>
    <row r="2327" hidden="1" x14ac:dyDescent="0.25"/>
    <row r="2328" hidden="1" x14ac:dyDescent="0.25"/>
    <row r="2329" hidden="1" x14ac:dyDescent="0.25"/>
    <row r="2330" hidden="1" x14ac:dyDescent="0.25"/>
    <row r="2331" hidden="1" x14ac:dyDescent="0.25"/>
    <row r="2332" hidden="1" x14ac:dyDescent="0.25"/>
    <row r="2333" hidden="1" x14ac:dyDescent="0.25"/>
    <row r="2334" hidden="1" x14ac:dyDescent="0.25"/>
    <row r="2335" hidden="1" x14ac:dyDescent="0.25"/>
    <row r="2336" hidden="1" x14ac:dyDescent="0.25"/>
    <row r="2337" hidden="1" x14ac:dyDescent="0.25"/>
    <row r="2338" hidden="1" x14ac:dyDescent="0.25"/>
    <row r="2339" hidden="1" x14ac:dyDescent="0.25"/>
    <row r="2340" hidden="1" x14ac:dyDescent="0.25"/>
    <row r="2341" hidden="1" x14ac:dyDescent="0.25"/>
    <row r="2342" hidden="1" x14ac:dyDescent="0.25"/>
    <row r="2343" hidden="1" x14ac:dyDescent="0.25"/>
    <row r="2344" hidden="1" x14ac:dyDescent="0.25"/>
    <row r="2345" hidden="1" x14ac:dyDescent="0.25"/>
    <row r="2346" hidden="1" x14ac:dyDescent="0.25"/>
    <row r="2347" hidden="1" x14ac:dyDescent="0.25"/>
    <row r="2348" hidden="1" x14ac:dyDescent="0.25"/>
    <row r="2349" hidden="1" x14ac:dyDescent="0.25"/>
    <row r="2350" hidden="1" x14ac:dyDescent="0.25"/>
    <row r="2351" hidden="1" x14ac:dyDescent="0.25"/>
    <row r="2352" hidden="1" x14ac:dyDescent="0.25"/>
    <row r="2353" hidden="1" x14ac:dyDescent="0.25"/>
    <row r="2354" hidden="1" x14ac:dyDescent="0.25"/>
    <row r="2355" hidden="1" x14ac:dyDescent="0.25"/>
    <row r="2356" hidden="1" x14ac:dyDescent="0.25"/>
    <row r="2357" hidden="1" x14ac:dyDescent="0.25"/>
    <row r="2358" hidden="1" x14ac:dyDescent="0.25"/>
    <row r="2359" hidden="1" x14ac:dyDescent="0.25"/>
    <row r="2360" hidden="1" x14ac:dyDescent="0.25"/>
    <row r="2361" hidden="1" x14ac:dyDescent="0.25"/>
    <row r="2362" hidden="1" x14ac:dyDescent="0.25"/>
    <row r="2363" hidden="1" x14ac:dyDescent="0.25"/>
    <row r="2364" hidden="1" x14ac:dyDescent="0.25"/>
    <row r="2365" hidden="1" x14ac:dyDescent="0.25"/>
    <row r="2366" hidden="1" x14ac:dyDescent="0.25"/>
    <row r="2367" hidden="1" x14ac:dyDescent="0.25"/>
    <row r="2368" hidden="1" x14ac:dyDescent="0.25"/>
    <row r="2369" hidden="1" x14ac:dyDescent="0.25"/>
    <row r="2370" hidden="1" x14ac:dyDescent="0.25"/>
    <row r="2371" hidden="1" x14ac:dyDescent="0.25"/>
    <row r="2372" hidden="1" x14ac:dyDescent="0.25"/>
    <row r="2373" hidden="1" x14ac:dyDescent="0.25"/>
    <row r="2374" hidden="1" x14ac:dyDescent="0.25"/>
    <row r="2375" hidden="1" x14ac:dyDescent="0.25"/>
    <row r="2376" hidden="1" x14ac:dyDescent="0.25"/>
    <row r="2377" hidden="1" x14ac:dyDescent="0.25"/>
    <row r="2378" hidden="1" x14ac:dyDescent="0.25"/>
    <row r="2379" hidden="1" x14ac:dyDescent="0.25"/>
    <row r="2380" hidden="1" x14ac:dyDescent="0.25"/>
    <row r="2381" hidden="1" x14ac:dyDescent="0.25"/>
    <row r="2382" hidden="1" x14ac:dyDescent="0.25"/>
    <row r="2383" hidden="1" x14ac:dyDescent="0.25"/>
    <row r="2384" hidden="1" x14ac:dyDescent="0.25"/>
    <row r="2385" hidden="1" x14ac:dyDescent="0.25"/>
    <row r="2386" hidden="1" x14ac:dyDescent="0.25"/>
    <row r="2387" hidden="1" x14ac:dyDescent="0.25"/>
    <row r="2388" hidden="1" x14ac:dyDescent="0.25"/>
    <row r="2389" hidden="1" x14ac:dyDescent="0.25"/>
    <row r="2390" hidden="1" x14ac:dyDescent="0.25"/>
    <row r="2391" hidden="1" x14ac:dyDescent="0.25"/>
    <row r="2392" hidden="1" x14ac:dyDescent="0.25"/>
    <row r="2393" hidden="1" x14ac:dyDescent="0.25"/>
    <row r="2394" hidden="1" x14ac:dyDescent="0.25"/>
    <row r="2395" hidden="1" x14ac:dyDescent="0.25"/>
    <row r="2396" hidden="1" x14ac:dyDescent="0.25"/>
    <row r="2397" hidden="1" x14ac:dyDescent="0.25"/>
    <row r="2398" hidden="1" x14ac:dyDescent="0.25"/>
    <row r="2399" hidden="1" x14ac:dyDescent="0.25"/>
    <row r="2400" hidden="1" x14ac:dyDescent="0.25"/>
    <row r="2401" hidden="1" x14ac:dyDescent="0.25"/>
    <row r="2402" hidden="1" x14ac:dyDescent="0.25"/>
    <row r="2403" hidden="1" x14ac:dyDescent="0.25"/>
    <row r="2404" hidden="1" x14ac:dyDescent="0.25"/>
    <row r="2405" hidden="1" x14ac:dyDescent="0.25"/>
    <row r="2406" hidden="1" x14ac:dyDescent="0.25"/>
    <row r="2407" hidden="1" x14ac:dyDescent="0.25"/>
    <row r="2408" hidden="1" x14ac:dyDescent="0.25"/>
    <row r="2409" hidden="1" x14ac:dyDescent="0.25"/>
    <row r="2410" hidden="1" x14ac:dyDescent="0.25"/>
    <row r="2411" hidden="1" x14ac:dyDescent="0.25"/>
    <row r="2412" hidden="1" x14ac:dyDescent="0.25"/>
    <row r="2413" hidden="1" x14ac:dyDescent="0.25"/>
    <row r="2414" hidden="1" x14ac:dyDescent="0.25"/>
    <row r="2415" hidden="1" x14ac:dyDescent="0.25"/>
    <row r="2416" hidden="1" x14ac:dyDescent="0.25"/>
    <row r="2417" hidden="1" x14ac:dyDescent="0.25"/>
    <row r="2418" hidden="1" x14ac:dyDescent="0.25"/>
    <row r="2419" hidden="1" x14ac:dyDescent="0.25"/>
    <row r="2420" hidden="1" x14ac:dyDescent="0.25"/>
    <row r="2421" hidden="1" x14ac:dyDescent="0.25"/>
    <row r="2422" hidden="1" x14ac:dyDescent="0.25"/>
    <row r="2423" hidden="1" x14ac:dyDescent="0.25"/>
    <row r="2424" hidden="1" x14ac:dyDescent="0.25"/>
    <row r="2425" hidden="1" x14ac:dyDescent="0.25"/>
    <row r="2426" hidden="1" x14ac:dyDescent="0.25"/>
    <row r="2427" hidden="1" x14ac:dyDescent="0.25"/>
    <row r="2428" hidden="1" x14ac:dyDescent="0.25"/>
    <row r="2429" hidden="1" x14ac:dyDescent="0.25"/>
    <row r="2430" hidden="1" x14ac:dyDescent="0.25"/>
    <row r="2431" hidden="1" x14ac:dyDescent="0.25"/>
    <row r="2432" hidden="1" x14ac:dyDescent="0.25"/>
    <row r="2433" hidden="1" x14ac:dyDescent="0.25"/>
    <row r="2434" hidden="1" x14ac:dyDescent="0.25"/>
    <row r="2435" hidden="1" x14ac:dyDescent="0.25"/>
    <row r="2436" hidden="1" x14ac:dyDescent="0.25"/>
    <row r="2437" hidden="1" x14ac:dyDescent="0.25"/>
    <row r="2438" hidden="1" x14ac:dyDescent="0.25"/>
    <row r="2439" hidden="1" x14ac:dyDescent="0.25"/>
    <row r="2440" hidden="1" x14ac:dyDescent="0.25"/>
    <row r="2441" hidden="1" x14ac:dyDescent="0.25"/>
    <row r="2442" hidden="1" x14ac:dyDescent="0.25"/>
    <row r="2443" hidden="1" x14ac:dyDescent="0.25"/>
    <row r="2444" hidden="1" x14ac:dyDescent="0.25"/>
    <row r="2445" hidden="1" x14ac:dyDescent="0.25"/>
    <row r="2446" hidden="1" x14ac:dyDescent="0.25"/>
    <row r="2447" hidden="1" x14ac:dyDescent="0.25"/>
    <row r="2448" hidden="1" x14ac:dyDescent="0.25"/>
    <row r="2449" hidden="1" x14ac:dyDescent="0.25"/>
    <row r="2450" hidden="1" x14ac:dyDescent="0.25"/>
    <row r="2451" hidden="1" x14ac:dyDescent="0.25"/>
    <row r="2452" hidden="1" x14ac:dyDescent="0.25"/>
    <row r="2453" hidden="1" x14ac:dyDescent="0.25"/>
    <row r="2454" hidden="1" x14ac:dyDescent="0.25"/>
    <row r="2455" hidden="1" x14ac:dyDescent="0.25"/>
    <row r="2456" hidden="1" x14ac:dyDescent="0.25"/>
    <row r="2457" hidden="1" x14ac:dyDescent="0.25"/>
    <row r="2458" hidden="1" x14ac:dyDescent="0.25"/>
    <row r="2459" hidden="1" x14ac:dyDescent="0.25"/>
    <row r="2460" hidden="1" x14ac:dyDescent="0.25"/>
    <row r="2461" hidden="1" x14ac:dyDescent="0.25"/>
    <row r="2462" hidden="1" x14ac:dyDescent="0.25"/>
    <row r="2463" hidden="1" x14ac:dyDescent="0.25"/>
    <row r="2464" hidden="1" x14ac:dyDescent="0.25"/>
    <row r="2465" hidden="1" x14ac:dyDescent="0.25"/>
    <row r="2466" hidden="1" x14ac:dyDescent="0.25"/>
    <row r="2467" hidden="1" x14ac:dyDescent="0.25"/>
    <row r="2468" hidden="1" x14ac:dyDescent="0.25"/>
    <row r="2469" hidden="1" x14ac:dyDescent="0.25"/>
    <row r="2470" hidden="1" x14ac:dyDescent="0.25"/>
    <row r="2471" hidden="1" x14ac:dyDescent="0.25"/>
    <row r="2472" hidden="1" x14ac:dyDescent="0.25"/>
    <row r="2473" hidden="1" x14ac:dyDescent="0.25"/>
    <row r="2474" hidden="1" x14ac:dyDescent="0.25"/>
    <row r="2475" hidden="1" x14ac:dyDescent="0.25"/>
    <row r="2476" hidden="1" x14ac:dyDescent="0.25"/>
    <row r="2477" hidden="1" x14ac:dyDescent="0.25"/>
    <row r="2478" hidden="1" x14ac:dyDescent="0.25"/>
    <row r="2479" hidden="1" x14ac:dyDescent="0.25"/>
    <row r="2480" hidden="1" x14ac:dyDescent="0.25"/>
    <row r="2481" hidden="1" x14ac:dyDescent="0.25"/>
    <row r="2482" hidden="1" x14ac:dyDescent="0.25"/>
    <row r="2483" hidden="1" x14ac:dyDescent="0.25"/>
    <row r="2484" hidden="1" x14ac:dyDescent="0.25"/>
    <row r="2485" hidden="1" x14ac:dyDescent="0.25"/>
    <row r="2486" hidden="1" x14ac:dyDescent="0.25"/>
    <row r="2487" hidden="1" x14ac:dyDescent="0.25"/>
    <row r="2488" hidden="1" x14ac:dyDescent="0.25"/>
    <row r="2489" hidden="1" x14ac:dyDescent="0.25"/>
    <row r="2490" hidden="1" x14ac:dyDescent="0.25"/>
    <row r="2491" hidden="1" x14ac:dyDescent="0.25"/>
    <row r="2492" hidden="1" x14ac:dyDescent="0.25"/>
    <row r="2493" hidden="1" x14ac:dyDescent="0.25"/>
    <row r="2494" hidden="1" x14ac:dyDescent="0.25"/>
    <row r="2495" hidden="1" x14ac:dyDescent="0.25"/>
    <row r="2496" hidden="1" x14ac:dyDescent="0.25"/>
    <row r="2497" hidden="1" x14ac:dyDescent="0.25"/>
    <row r="2498" hidden="1" x14ac:dyDescent="0.25"/>
    <row r="2499" hidden="1" x14ac:dyDescent="0.25"/>
    <row r="2500" hidden="1" x14ac:dyDescent="0.25"/>
    <row r="2501" hidden="1" x14ac:dyDescent="0.25"/>
    <row r="2502" hidden="1" x14ac:dyDescent="0.25"/>
    <row r="2503" hidden="1" x14ac:dyDescent="0.25"/>
    <row r="2504" hidden="1" x14ac:dyDescent="0.25"/>
    <row r="2505" hidden="1" x14ac:dyDescent="0.25"/>
    <row r="2506" hidden="1" x14ac:dyDescent="0.25"/>
    <row r="2507" hidden="1" x14ac:dyDescent="0.25"/>
    <row r="2508" hidden="1" x14ac:dyDescent="0.25"/>
    <row r="2509" hidden="1" x14ac:dyDescent="0.25"/>
    <row r="2510" hidden="1" x14ac:dyDescent="0.25"/>
    <row r="2511" hidden="1" x14ac:dyDescent="0.25"/>
    <row r="2512" hidden="1" x14ac:dyDescent="0.25"/>
    <row r="2513" hidden="1" x14ac:dyDescent="0.25"/>
    <row r="2514" hidden="1" x14ac:dyDescent="0.25"/>
    <row r="2515" hidden="1" x14ac:dyDescent="0.25"/>
    <row r="2516" hidden="1" x14ac:dyDescent="0.25"/>
    <row r="2517" hidden="1" x14ac:dyDescent="0.25"/>
    <row r="2518" hidden="1" x14ac:dyDescent="0.25"/>
    <row r="2519" hidden="1" x14ac:dyDescent="0.25"/>
    <row r="2520" hidden="1" x14ac:dyDescent="0.25"/>
    <row r="2521" hidden="1" x14ac:dyDescent="0.25"/>
    <row r="2522" hidden="1" x14ac:dyDescent="0.25"/>
    <row r="2523" hidden="1" x14ac:dyDescent="0.25"/>
    <row r="2524" hidden="1" x14ac:dyDescent="0.25"/>
    <row r="2525" hidden="1" x14ac:dyDescent="0.25"/>
    <row r="2526" hidden="1" x14ac:dyDescent="0.25"/>
    <row r="2527" hidden="1" x14ac:dyDescent="0.25"/>
    <row r="2528" hidden="1" x14ac:dyDescent="0.25"/>
    <row r="2529" hidden="1" x14ac:dyDescent="0.25"/>
    <row r="2530" hidden="1" x14ac:dyDescent="0.25"/>
    <row r="2531" hidden="1" x14ac:dyDescent="0.25"/>
    <row r="2532" hidden="1" x14ac:dyDescent="0.25"/>
    <row r="2533" hidden="1" x14ac:dyDescent="0.25"/>
    <row r="2534" hidden="1" x14ac:dyDescent="0.25"/>
    <row r="2535" hidden="1" x14ac:dyDescent="0.25"/>
    <row r="2536" hidden="1" x14ac:dyDescent="0.25"/>
    <row r="2537" hidden="1" x14ac:dyDescent="0.25"/>
    <row r="2538" hidden="1" x14ac:dyDescent="0.25"/>
    <row r="2539" hidden="1" x14ac:dyDescent="0.25"/>
    <row r="2540" hidden="1" x14ac:dyDescent="0.25"/>
    <row r="2541" hidden="1" x14ac:dyDescent="0.25"/>
    <row r="2542" hidden="1" x14ac:dyDescent="0.25"/>
    <row r="2543" hidden="1" x14ac:dyDescent="0.25"/>
    <row r="2544" hidden="1" x14ac:dyDescent="0.25"/>
    <row r="2545" hidden="1" x14ac:dyDescent="0.25"/>
    <row r="2546" hidden="1" x14ac:dyDescent="0.25"/>
    <row r="2547" hidden="1" x14ac:dyDescent="0.25"/>
    <row r="2548" hidden="1" x14ac:dyDescent="0.25"/>
    <row r="2549" hidden="1" x14ac:dyDescent="0.25"/>
    <row r="2550" hidden="1" x14ac:dyDescent="0.25"/>
    <row r="2551" hidden="1" x14ac:dyDescent="0.25"/>
    <row r="2552" hidden="1" x14ac:dyDescent="0.25"/>
    <row r="2553" hidden="1" x14ac:dyDescent="0.25"/>
    <row r="2554" hidden="1" x14ac:dyDescent="0.25"/>
    <row r="2555" hidden="1" x14ac:dyDescent="0.25"/>
    <row r="2556" hidden="1" x14ac:dyDescent="0.25"/>
    <row r="2557" hidden="1" x14ac:dyDescent="0.25"/>
    <row r="2558" hidden="1" x14ac:dyDescent="0.25"/>
    <row r="2559" hidden="1" x14ac:dyDescent="0.25"/>
    <row r="2560" hidden="1" x14ac:dyDescent="0.25"/>
    <row r="2561" hidden="1" x14ac:dyDescent="0.25"/>
    <row r="2562" hidden="1" x14ac:dyDescent="0.25"/>
    <row r="2563" hidden="1" x14ac:dyDescent="0.25"/>
    <row r="2564" hidden="1" x14ac:dyDescent="0.25"/>
    <row r="2565" hidden="1" x14ac:dyDescent="0.25"/>
    <row r="2566" hidden="1" x14ac:dyDescent="0.25"/>
    <row r="2567" hidden="1" x14ac:dyDescent="0.25"/>
    <row r="2568" hidden="1" x14ac:dyDescent="0.25"/>
    <row r="2569" hidden="1" x14ac:dyDescent="0.25"/>
    <row r="2570" hidden="1" x14ac:dyDescent="0.25"/>
    <row r="2571" hidden="1" x14ac:dyDescent="0.25"/>
    <row r="2572" hidden="1" x14ac:dyDescent="0.25"/>
    <row r="2573" hidden="1" x14ac:dyDescent="0.25"/>
    <row r="2574" hidden="1" x14ac:dyDescent="0.25"/>
    <row r="2575" hidden="1" x14ac:dyDescent="0.25"/>
    <row r="2576" hidden="1" x14ac:dyDescent="0.25"/>
    <row r="2577" hidden="1" x14ac:dyDescent="0.25"/>
    <row r="2578" hidden="1" x14ac:dyDescent="0.25"/>
    <row r="2579" hidden="1" x14ac:dyDescent="0.25"/>
    <row r="2580" hidden="1" x14ac:dyDescent="0.25"/>
    <row r="2581" hidden="1" x14ac:dyDescent="0.25"/>
    <row r="2582" hidden="1" x14ac:dyDescent="0.25"/>
    <row r="2583" hidden="1" x14ac:dyDescent="0.25"/>
    <row r="2584" hidden="1" x14ac:dyDescent="0.25"/>
    <row r="2585" hidden="1" x14ac:dyDescent="0.25"/>
    <row r="2586" hidden="1" x14ac:dyDescent="0.25"/>
    <row r="2587" hidden="1" x14ac:dyDescent="0.25"/>
    <row r="2588" hidden="1" x14ac:dyDescent="0.25"/>
    <row r="2589" hidden="1" x14ac:dyDescent="0.25"/>
    <row r="2590" hidden="1" x14ac:dyDescent="0.25"/>
    <row r="2591" hidden="1" x14ac:dyDescent="0.25"/>
    <row r="2592" hidden="1" x14ac:dyDescent="0.25"/>
    <row r="2593" hidden="1" x14ac:dyDescent="0.25"/>
    <row r="2594" hidden="1" x14ac:dyDescent="0.25"/>
    <row r="2595" hidden="1" x14ac:dyDescent="0.25"/>
    <row r="2596" hidden="1" x14ac:dyDescent="0.25"/>
    <row r="2597" hidden="1" x14ac:dyDescent="0.25"/>
    <row r="2598" hidden="1" x14ac:dyDescent="0.25"/>
    <row r="2599" hidden="1" x14ac:dyDescent="0.25"/>
    <row r="2600" hidden="1" x14ac:dyDescent="0.25"/>
    <row r="2601" hidden="1" x14ac:dyDescent="0.25"/>
    <row r="2602" hidden="1" x14ac:dyDescent="0.25"/>
    <row r="2603" hidden="1" x14ac:dyDescent="0.25"/>
    <row r="2604" hidden="1" x14ac:dyDescent="0.25"/>
    <row r="2605" hidden="1" x14ac:dyDescent="0.25"/>
    <row r="2606" hidden="1" x14ac:dyDescent="0.25"/>
    <row r="2607" hidden="1" x14ac:dyDescent="0.25"/>
    <row r="2608" hidden="1" x14ac:dyDescent="0.25"/>
    <row r="2609" hidden="1" x14ac:dyDescent="0.25"/>
    <row r="2610" hidden="1" x14ac:dyDescent="0.25"/>
    <row r="2611" hidden="1" x14ac:dyDescent="0.25"/>
    <row r="2612" hidden="1" x14ac:dyDescent="0.25"/>
    <row r="2613" hidden="1" x14ac:dyDescent="0.25"/>
    <row r="2614" hidden="1" x14ac:dyDescent="0.25"/>
    <row r="2615" hidden="1" x14ac:dyDescent="0.25"/>
    <row r="2616" hidden="1" x14ac:dyDescent="0.25"/>
    <row r="2617" hidden="1" x14ac:dyDescent="0.25"/>
    <row r="2618" hidden="1" x14ac:dyDescent="0.25"/>
    <row r="2619" hidden="1" x14ac:dyDescent="0.25"/>
    <row r="2620" hidden="1" x14ac:dyDescent="0.25"/>
    <row r="2621" hidden="1" x14ac:dyDescent="0.25"/>
    <row r="2622" hidden="1" x14ac:dyDescent="0.25"/>
    <row r="2623" hidden="1" x14ac:dyDescent="0.25"/>
    <row r="2624" hidden="1" x14ac:dyDescent="0.25"/>
    <row r="2625" hidden="1" x14ac:dyDescent="0.25"/>
    <row r="2626" hidden="1" x14ac:dyDescent="0.25"/>
    <row r="2627" hidden="1" x14ac:dyDescent="0.25"/>
    <row r="2628" hidden="1" x14ac:dyDescent="0.25"/>
    <row r="2629" hidden="1" x14ac:dyDescent="0.25"/>
    <row r="2630" hidden="1" x14ac:dyDescent="0.25"/>
    <row r="2631" hidden="1" x14ac:dyDescent="0.25"/>
    <row r="2632" hidden="1" x14ac:dyDescent="0.25"/>
    <row r="2633" hidden="1" x14ac:dyDescent="0.25"/>
    <row r="2634" hidden="1" x14ac:dyDescent="0.25"/>
    <row r="2635" hidden="1" x14ac:dyDescent="0.25"/>
    <row r="2636" hidden="1" x14ac:dyDescent="0.25"/>
    <row r="2637" hidden="1" x14ac:dyDescent="0.25"/>
    <row r="2638" hidden="1" x14ac:dyDescent="0.25"/>
    <row r="2639" hidden="1" x14ac:dyDescent="0.25"/>
    <row r="2640" hidden="1" x14ac:dyDescent="0.25"/>
    <row r="2641" hidden="1" x14ac:dyDescent="0.25"/>
    <row r="2642" hidden="1" x14ac:dyDescent="0.25"/>
    <row r="2643" hidden="1" x14ac:dyDescent="0.25"/>
    <row r="2644" hidden="1" x14ac:dyDescent="0.25"/>
    <row r="2645" hidden="1" x14ac:dyDescent="0.25"/>
    <row r="2646" hidden="1" x14ac:dyDescent="0.25"/>
    <row r="2647" hidden="1" x14ac:dyDescent="0.25"/>
    <row r="2648" hidden="1" x14ac:dyDescent="0.25"/>
    <row r="2649" hidden="1" x14ac:dyDescent="0.25"/>
    <row r="2650" hidden="1" x14ac:dyDescent="0.25"/>
    <row r="2651" hidden="1" x14ac:dyDescent="0.25"/>
    <row r="2652" hidden="1" x14ac:dyDescent="0.25"/>
    <row r="2653" hidden="1" x14ac:dyDescent="0.25"/>
    <row r="2654" hidden="1" x14ac:dyDescent="0.25"/>
    <row r="2655" hidden="1" x14ac:dyDescent="0.25"/>
    <row r="2656" hidden="1" x14ac:dyDescent="0.25"/>
    <row r="2657" hidden="1" x14ac:dyDescent="0.25"/>
    <row r="2658" hidden="1" x14ac:dyDescent="0.25"/>
    <row r="2659" hidden="1" x14ac:dyDescent="0.25"/>
    <row r="2660" hidden="1" x14ac:dyDescent="0.25"/>
    <row r="2661" hidden="1" x14ac:dyDescent="0.25"/>
    <row r="2662" hidden="1" x14ac:dyDescent="0.25"/>
    <row r="2663" hidden="1" x14ac:dyDescent="0.25"/>
    <row r="2664" hidden="1" x14ac:dyDescent="0.25"/>
    <row r="2665" hidden="1" x14ac:dyDescent="0.25"/>
    <row r="2666" hidden="1" x14ac:dyDescent="0.25"/>
    <row r="2667" hidden="1" x14ac:dyDescent="0.25"/>
    <row r="2668" hidden="1" x14ac:dyDescent="0.25"/>
    <row r="2669" hidden="1" x14ac:dyDescent="0.25"/>
    <row r="2670" hidden="1" x14ac:dyDescent="0.25"/>
    <row r="2671" hidden="1" x14ac:dyDescent="0.25"/>
    <row r="2672" hidden="1" x14ac:dyDescent="0.25"/>
    <row r="2673" hidden="1" x14ac:dyDescent="0.25"/>
    <row r="2674" hidden="1" x14ac:dyDescent="0.25"/>
    <row r="2675" hidden="1" x14ac:dyDescent="0.25"/>
    <row r="2676" hidden="1" x14ac:dyDescent="0.25"/>
    <row r="2677" hidden="1" x14ac:dyDescent="0.25"/>
    <row r="2678" hidden="1" x14ac:dyDescent="0.25"/>
    <row r="2679" hidden="1" x14ac:dyDescent="0.25"/>
    <row r="2680" hidden="1" x14ac:dyDescent="0.25"/>
    <row r="2681" hidden="1" x14ac:dyDescent="0.25"/>
    <row r="2682" hidden="1" x14ac:dyDescent="0.25"/>
    <row r="2683" hidden="1" x14ac:dyDescent="0.25"/>
    <row r="2684" hidden="1" x14ac:dyDescent="0.25"/>
    <row r="2685" hidden="1" x14ac:dyDescent="0.25"/>
    <row r="2686" hidden="1" x14ac:dyDescent="0.25"/>
    <row r="2687" hidden="1" x14ac:dyDescent="0.25"/>
    <row r="2688" hidden="1" x14ac:dyDescent="0.25"/>
    <row r="2689" hidden="1" x14ac:dyDescent="0.25"/>
    <row r="2690" hidden="1" x14ac:dyDescent="0.25"/>
    <row r="2691" hidden="1" x14ac:dyDescent="0.25"/>
    <row r="2692" hidden="1" x14ac:dyDescent="0.25"/>
    <row r="2693" hidden="1" x14ac:dyDescent="0.25"/>
    <row r="2694" hidden="1" x14ac:dyDescent="0.25"/>
    <row r="2695" hidden="1" x14ac:dyDescent="0.25"/>
    <row r="2696" hidden="1" x14ac:dyDescent="0.25"/>
    <row r="2697" hidden="1" x14ac:dyDescent="0.25"/>
    <row r="2698" hidden="1" x14ac:dyDescent="0.25"/>
    <row r="2699" hidden="1" x14ac:dyDescent="0.25"/>
    <row r="2700" hidden="1" x14ac:dyDescent="0.25"/>
    <row r="2701" hidden="1" x14ac:dyDescent="0.25"/>
    <row r="2702" hidden="1" x14ac:dyDescent="0.25"/>
    <row r="2703" hidden="1" x14ac:dyDescent="0.25"/>
    <row r="2704" hidden="1" x14ac:dyDescent="0.25"/>
    <row r="2705" hidden="1" x14ac:dyDescent="0.25"/>
    <row r="2706" hidden="1" x14ac:dyDescent="0.25"/>
    <row r="2707" hidden="1" x14ac:dyDescent="0.25"/>
    <row r="2708" hidden="1" x14ac:dyDescent="0.25"/>
    <row r="2709" hidden="1" x14ac:dyDescent="0.25"/>
    <row r="2710" hidden="1" x14ac:dyDescent="0.25"/>
    <row r="2711" hidden="1" x14ac:dyDescent="0.25"/>
    <row r="2712" hidden="1" x14ac:dyDescent="0.25"/>
    <row r="2713" hidden="1" x14ac:dyDescent="0.25"/>
    <row r="2714" hidden="1" x14ac:dyDescent="0.25"/>
    <row r="2715" hidden="1" x14ac:dyDescent="0.25"/>
    <row r="2716" hidden="1" x14ac:dyDescent="0.25"/>
    <row r="2717" hidden="1" x14ac:dyDescent="0.25"/>
    <row r="2718" hidden="1" x14ac:dyDescent="0.25"/>
    <row r="2719" hidden="1" x14ac:dyDescent="0.25"/>
    <row r="2720" hidden="1" x14ac:dyDescent="0.25"/>
    <row r="2721" hidden="1" x14ac:dyDescent="0.25"/>
    <row r="2722" hidden="1" x14ac:dyDescent="0.25"/>
    <row r="2723" hidden="1" x14ac:dyDescent="0.25"/>
    <row r="2724" hidden="1" x14ac:dyDescent="0.25"/>
    <row r="2725" hidden="1" x14ac:dyDescent="0.25"/>
    <row r="2726" hidden="1" x14ac:dyDescent="0.25"/>
    <row r="2727" hidden="1" x14ac:dyDescent="0.25"/>
    <row r="2728" hidden="1" x14ac:dyDescent="0.25"/>
    <row r="2729" hidden="1" x14ac:dyDescent="0.25"/>
    <row r="2730" hidden="1" x14ac:dyDescent="0.25"/>
    <row r="2731" hidden="1" x14ac:dyDescent="0.25"/>
    <row r="2732" hidden="1" x14ac:dyDescent="0.25"/>
    <row r="2733" hidden="1" x14ac:dyDescent="0.25"/>
    <row r="2734" hidden="1" x14ac:dyDescent="0.25"/>
    <row r="2735" hidden="1" x14ac:dyDescent="0.25"/>
    <row r="2736" hidden="1" x14ac:dyDescent="0.25"/>
    <row r="2737" hidden="1" x14ac:dyDescent="0.25"/>
    <row r="2738" hidden="1" x14ac:dyDescent="0.25"/>
    <row r="2739" hidden="1" x14ac:dyDescent="0.25"/>
    <row r="2740" hidden="1" x14ac:dyDescent="0.25"/>
    <row r="2741" hidden="1" x14ac:dyDescent="0.25"/>
    <row r="2742" hidden="1" x14ac:dyDescent="0.25"/>
    <row r="2743" hidden="1" x14ac:dyDescent="0.25"/>
    <row r="2744" hidden="1" x14ac:dyDescent="0.25"/>
    <row r="2745" hidden="1" x14ac:dyDescent="0.25"/>
    <row r="2746" hidden="1" x14ac:dyDescent="0.25"/>
    <row r="2747" hidden="1" x14ac:dyDescent="0.25"/>
    <row r="2748" hidden="1" x14ac:dyDescent="0.25"/>
    <row r="2749" hidden="1" x14ac:dyDescent="0.25"/>
    <row r="2750" hidden="1" x14ac:dyDescent="0.25"/>
    <row r="2751" hidden="1" x14ac:dyDescent="0.25"/>
    <row r="2752" hidden="1" x14ac:dyDescent="0.25"/>
    <row r="2753" hidden="1" x14ac:dyDescent="0.25"/>
    <row r="2754" hidden="1" x14ac:dyDescent="0.25"/>
    <row r="2755" hidden="1" x14ac:dyDescent="0.25"/>
    <row r="2756" hidden="1" x14ac:dyDescent="0.25"/>
    <row r="2757" hidden="1" x14ac:dyDescent="0.25"/>
    <row r="2758" hidden="1" x14ac:dyDescent="0.25"/>
    <row r="2759" hidden="1" x14ac:dyDescent="0.25"/>
    <row r="2760" hidden="1" x14ac:dyDescent="0.25"/>
    <row r="2761" hidden="1" x14ac:dyDescent="0.25"/>
    <row r="2762" hidden="1" x14ac:dyDescent="0.25"/>
    <row r="2763" hidden="1" x14ac:dyDescent="0.25"/>
    <row r="2764" hidden="1" x14ac:dyDescent="0.25"/>
    <row r="2765" hidden="1" x14ac:dyDescent="0.25"/>
    <row r="2766" hidden="1" x14ac:dyDescent="0.25"/>
    <row r="2767" hidden="1" x14ac:dyDescent="0.25"/>
    <row r="2768" hidden="1" x14ac:dyDescent="0.25"/>
    <row r="2769" hidden="1" x14ac:dyDescent="0.25"/>
    <row r="2770" hidden="1" x14ac:dyDescent="0.25"/>
    <row r="2771" hidden="1" x14ac:dyDescent="0.25"/>
    <row r="2772" hidden="1" x14ac:dyDescent="0.25"/>
    <row r="2773" hidden="1" x14ac:dyDescent="0.25"/>
    <row r="2774" hidden="1" x14ac:dyDescent="0.25"/>
    <row r="2775" hidden="1" x14ac:dyDescent="0.25"/>
    <row r="2776" hidden="1" x14ac:dyDescent="0.25"/>
    <row r="2777" hidden="1" x14ac:dyDescent="0.25"/>
    <row r="2778" hidden="1" x14ac:dyDescent="0.25"/>
    <row r="2779" hidden="1" x14ac:dyDescent="0.25"/>
    <row r="2780" hidden="1" x14ac:dyDescent="0.25"/>
    <row r="2781" hidden="1" x14ac:dyDescent="0.25"/>
    <row r="2782" hidden="1" x14ac:dyDescent="0.25"/>
    <row r="2783" hidden="1" x14ac:dyDescent="0.25"/>
    <row r="2784" hidden="1" x14ac:dyDescent="0.25"/>
    <row r="2785" hidden="1" x14ac:dyDescent="0.25"/>
    <row r="2786" hidden="1" x14ac:dyDescent="0.25"/>
    <row r="2787" hidden="1" x14ac:dyDescent="0.25"/>
    <row r="2788" hidden="1" x14ac:dyDescent="0.25"/>
    <row r="2789" hidden="1" x14ac:dyDescent="0.25"/>
    <row r="2790" hidden="1" x14ac:dyDescent="0.25"/>
    <row r="2791" hidden="1" x14ac:dyDescent="0.25"/>
    <row r="2792" hidden="1" x14ac:dyDescent="0.25"/>
    <row r="2793" hidden="1" x14ac:dyDescent="0.25"/>
    <row r="2794" hidden="1" x14ac:dyDescent="0.25"/>
    <row r="2795" hidden="1" x14ac:dyDescent="0.25"/>
    <row r="2796" hidden="1" x14ac:dyDescent="0.25"/>
    <row r="2797" hidden="1" x14ac:dyDescent="0.25"/>
    <row r="2798" hidden="1" x14ac:dyDescent="0.25"/>
    <row r="2799" hidden="1" x14ac:dyDescent="0.25"/>
    <row r="2800" hidden="1" x14ac:dyDescent="0.25"/>
    <row r="2801" hidden="1" x14ac:dyDescent="0.25"/>
    <row r="2802" hidden="1" x14ac:dyDescent="0.25"/>
    <row r="2803" hidden="1" x14ac:dyDescent="0.25"/>
    <row r="2804" hidden="1" x14ac:dyDescent="0.25"/>
    <row r="2805" hidden="1" x14ac:dyDescent="0.25"/>
    <row r="2806" hidden="1" x14ac:dyDescent="0.25"/>
    <row r="2807" hidden="1" x14ac:dyDescent="0.25"/>
    <row r="2808" hidden="1" x14ac:dyDescent="0.25"/>
    <row r="2809" hidden="1" x14ac:dyDescent="0.25"/>
    <row r="2810" hidden="1" x14ac:dyDescent="0.25"/>
    <row r="2811" hidden="1" x14ac:dyDescent="0.25"/>
    <row r="2812" hidden="1" x14ac:dyDescent="0.25"/>
    <row r="2813" hidden="1" x14ac:dyDescent="0.25"/>
    <row r="2814" hidden="1" x14ac:dyDescent="0.25"/>
    <row r="2815" hidden="1" x14ac:dyDescent="0.25"/>
    <row r="2816" hidden="1" x14ac:dyDescent="0.25"/>
    <row r="2817" hidden="1" x14ac:dyDescent="0.25"/>
    <row r="2818" hidden="1" x14ac:dyDescent="0.25"/>
    <row r="2819" hidden="1" x14ac:dyDescent="0.25"/>
    <row r="2820" hidden="1" x14ac:dyDescent="0.25"/>
    <row r="2821" hidden="1" x14ac:dyDescent="0.25"/>
    <row r="2822" hidden="1" x14ac:dyDescent="0.25"/>
    <row r="2823" hidden="1" x14ac:dyDescent="0.25"/>
    <row r="2824" hidden="1" x14ac:dyDescent="0.25"/>
    <row r="2825" hidden="1" x14ac:dyDescent="0.25"/>
    <row r="2826" hidden="1" x14ac:dyDescent="0.25"/>
    <row r="2827" hidden="1" x14ac:dyDescent="0.25"/>
    <row r="2828" hidden="1" x14ac:dyDescent="0.25"/>
    <row r="2829" hidden="1" x14ac:dyDescent="0.25"/>
    <row r="2830" hidden="1" x14ac:dyDescent="0.25"/>
    <row r="2831" hidden="1" x14ac:dyDescent="0.25"/>
    <row r="2832" hidden="1" x14ac:dyDescent="0.25"/>
    <row r="2833" hidden="1" x14ac:dyDescent="0.25"/>
    <row r="2834" hidden="1" x14ac:dyDescent="0.25"/>
    <row r="2835" hidden="1" x14ac:dyDescent="0.25"/>
    <row r="2836" hidden="1" x14ac:dyDescent="0.25"/>
    <row r="2837" hidden="1" x14ac:dyDescent="0.25"/>
    <row r="2838" hidden="1" x14ac:dyDescent="0.25"/>
    <row r="2839" hidden="1" x14ac:dyDescent="0.25"/>
    <row r="2840" hidden="1" x14ac:dyDescent="0.25"/>
    <row r="2841" hidden="1" x14ac:dyDescent="0.25"/>
    <row r="2842" hidden="1" x14ac:dyDescent="0.25"/>
    <row r="2843" hidden="1" x14ac:dyDescent="0.25"/>
    <row r="2844" hidden="1" x14ac:dyDescent="0.25"/>
    <row r="2845" hidden="1" x14ac:dyDescent="0.25"/>
    <row r="2846" hidden="1" x14ac:dyDescent="0.25"/>
    <row r="2847" hidden="1" x14ac:dyDescent="0.25"/>
    <row r="2848" hidden="1" x14ac:dyDescent="0.25"/>
    <row r="2849" hidden="1" x14ac:dyDescent="0.25"/>
    <row r="2850" hidden="1" x14ac:dyDescent="0.25"/>
    <row r="2851" hidden="1" x14ac:dyDescent="0.25"/>
    <row r="2852" hidden="1" x14ac:dyDescent="0.25"/>
    <row r="2853" hidden="1" x14ac:dyDescent="0.25"/>
    <row r="2854" hidden="1" x14ac:dyDescent="0.25"/>
    <row r="2855" hidden="1" x14ac:dyDescent="0.25"/>
    <row r="2856" hidden="1" x14ac:dyDescent="0.25"/>
    <row r="2857" hidden="1" x14ac:dyDescent="0.25"/>
    <row r="2858" hidden="1" x14ac:dyDescent="0.25"/>
    <row r="2859" hidden="1" x14ac:dyDescent="0.25"/>
    <row r="2860" hidden="1" x14ac:dyDescent="0.25"/>
    <row r="2861" hidden="1" x14ac:dyDescent="0.25"/>
    <row r="2862" hidden="1" x14ac:dyDescent="0.25"/>
    <row r="2863" hidden="1" x14ac:dyDescent="0.25"/>
    <row r="2864" hidden="1" x14ac:dyDescent="0.25"/>
    <row r="2865" hidden="1" x14ac:dyDescent="0.25"/>
    <row r="2866" hidden="1" x14ac:dyDescent="0.25"/>
    <row r="2867" hidden="1" x14ac:dyDescent="0.25"/>
    <row r="2868" hidden="1" x14ac:dyDescent="0.25"/>
    <row r="2869" hidden="1" x14ac:dyDescent="0.25"/>
    <row r="2870" hidden="1" x14ac:dyDescent="0.25"/>
    <row r="2871" hidden="1" x14ac:dyDescent="0.25"/>
    <row r="2872" hidden="1" x14ac:dyDescent="0.25"/>
    <row r="2873" hidden="1" x14ac:dyDescent="0.25"/>
    <row r="2874" hidden="1" x14ac:dyDescent="0.25"/>
    <row r="2875" hidden="1" x14ac:dyDescent="0.25"/>
    <row r="2876" hidden="1" x14ac:dyDescent="0.25"/>
    <row r="2877" hidden="1" x14ac:dyDescent="0.25"/>
    <row r="2878" hidden="1" x14ac:dyDescent="0.25"/>
    <row r="2879" hidden="1" x14ac:dyDescent="0.25"/>
    <row r="2880" hidden="1" x14ac:dyDescent="0.25"/>
    <row r="2881" hidden="1" x14ac:dyDescent="0.25"/>
    <row r="2882" hidden="1" x14ac:dyDescent="0.25"/>
    <row r="2883" hidden="1" x14ac:dyDescent="0.25"/>
    <row r="2884" hidden="1" x14ac:dyDescent="0.25"/>
    <row r="2885" hidden="1" x14ac:dyDescent="0.25"/>
    <row r="2886" hidden="1" x14ac:dyDescent="0.25"/>
    <row r="2887" hidden="1" x14ac:dyDescent="0.25"/>
    <row r="2888" hidden="1" x14ac:dyDescent="0.25"/>
    <row r="2889" hidden="1" x14ac:dyDescent="0.25"/>
    <row r="2890" hidden="1" x14ac:dyDescent="0.25"/>
    <row r="2891" hidden="1" x14ac:dyDescent="0.25"/>
    <row r="2892" hidden="1" x14ac:dyDescent="0.25"/>
    <row r="2893" hidden="1" x14ac:dyDescent="0.25"/>
    <row r="2894" hidden="1" x14ac:dyDescent="0.25"/>
    <row r="2895" hidden="1" x14ac:dyDescent="0.25"/>
    <row r="2896" hidden="1" x14ac:dyDescent="0.25"/>
    <row r="2897" hidden="1" x14ac:dyDescent="0.25"/>
    <row r="2898" hidden="1" x14ac:dyDescent="0.25"/>
    <row r="2899" hidden="1" x14ac:dyDescent="0.25"/>
    <row r="2900" hidden="1" x14ac:dyDescent="0.25"/>
    <row r="2901" hidden="1" x14ac:dyDescent="0.25"/>
    <row r="2902" hidden="1" x14ac:dyDescent="0.25"/>
    <row r="2903" hidden="1" x14ac:dyDescent="0.25"/>
    <row r="2904" hidden="1" x14ac:dyDescent="0.25"/>
    <row r="2905" hidden="1" x14ac:dyDescent="0.25"/>
    <row r="2906" hidden="1" x14ac:dyDescent="0.25"/>
    <row r="2907" hidden="1" x14ac:dyDescent="0.25"/>
    <row r="2908" hidden="1" x14ac:dyDescent="0.25"/>
    <row r="2909" hidden="1" x14ac:dyDescent="0.25"/>
    <row r="2910" hidden="1" x14ac:dyDescent="0.25"/>
    <row r="2911" hidden="1" x14ac:dyDescent="0.25"/>
    <row r="2912" hidden="1" x14ac:dyDescent="0.25"/>
    <row r="2913" hidden="1" x14ac:dyDescent="0.25"/>
    <row r="2914" hidden="1" x14ac:dyDescent="0.25"/>
    <row r="2915" hidden="1" x14ac:dyDescent="0.25"/>
    <row r="2916" hidden="1" x14ac:dyDescent="0.25"/>
    <row r="2917" hidden="1" x14ac:dyDescent="0.25"/>
    <row r="2918" hidden="1" x14ac:dyDescent="0.25"/>
    <row r="2919" hidden="1" x14ac:dyDescent="0.25"/>
    <row r="2920" hidden="1" x14ac:dyDescent="0.25"/>
    <row r="2921" hidden="1" x14ac:dyDescent="0.25"/>
    <row r="2922" hidden="1" x14ac:dyDescent="0.25"/>
    <row r="2923" hidden="1" x14ac:dyDescent="0.25"/>
    <row r="2924" hidden="1" x14ac:dyDescent="0.25"/>
    <row r="2925" hidden="1" x14ac:dyDescent="0.25"/>
    <row r="2926" hidden="1" x14ac:dyDescent="0.25"/>
    <row r="2927" hidden="1" x14ac:dyDescent="0.25"/>
    <row r="2928" hidden="1" x14ac:dyDescent="0.25"/>
    <row r="2929" hidden="1" x14ac:dyDescent="0.25"/>
    <row r="2930" hidden="1" x14ac:dyDescent="0.25"/>
    <row r="2931" hidden="1" x14ac:dyDescent="0.25"/>
    <row r="2932" hidden="1" x14ac:dyDescent="0.25"/>
    <row r="2933" hidden="1" x14ac:dyDescent="0.25"/>
    <row r="2934" hidden="1" x14ac:dyDescent="0.25"/>
    <row r="2935" hidden="1" x14ac:dyDescent="0.25"/>
    <row r="2936" hidden="1" x14ac:dyDescent="0.25"/>
    <row r="2937" hidden="1" x14ac:dyDescent="0.25"/>
    <row r="2938" hidden="1" x14ac:dyDescent="0.25"/>
    <row r="2939" hidden="1" x14ac:dyDescent="0.25"/>
    <row r="2940" hidden="1" x14ac:dyDescent="0.25"/>
    <row r="2941" hidden="1" x14ac:dyDescent="0.25"/>
    <row r="2942" hidden="1" x14ac:dyDescent="0.25"/>
    <row r="2943" hidden="1" x14ac:dyDescent="0.25"/>
    <row r="2944" hidden="1" x14ac:dyDescent="0.25"/>
    <row r="2945" hidden="1" x14ac:dyDescent="0.25"/>
    <row r="2946" hidden="1" x14ac:dyDescent="0.25"/>
    <row r="2947" hidden="1" x14ac:dyDescent="0.25"/>
    <row r="2948" hidden="1" x14ac:dyDescent="0.25"/>
    <row r="2949" hidden="1" x14ac:dyDescent="0.25"/>
    <row r="2950" hidden="1" x14ac:dyDescent="0.25"/>
    <row r="2951" hidden="1" x14ac:dyDescent="0.25"/>
    <row r="2952" hidden="1" x14ac:dyDescent="0.25"/>
    <row r="2953" hidden="1" x14ac:dyDescent="0.25"/>
    <row r="2954" hidden="1" x14ac:dyDescent="0.25"/>
    <row r="2955" hidden="1" x14ac:dyDescent="0.25"/>
    <row r="2956" hidden="1" x14ac:dyDescent="0.25"/>
    <row r="2957" hidden="1" x14ac:dyDescent="0.25"/>
    <row r="2958" hidden="1" x14ac:dyDescent="0.25"/>
    <row r="2959" hidden="1" x14ac:dyDescent="0.25"/>
    <row r="2960" hidden="1" x14ac:dyDescent="0.25"/>
    <row r="2961" hidden="1" x14ac:dyDescent="0.25"/>
    <row r="2962" hidden="1" x14ac:dyDescent="0.25"/>
    <row r="2963" hidden="1" x14ac:dyDescent="0.25"/>
    <row r="2964" hidden="1" x14ac:dyDescent="0.25"/>
    <row r="2965" hidden="1" x14ac:dyDescent="0.25"/>
    <row r="2966" hidden="1" x14ac:dyDescent="0.25"/>
    <row r="2967" hidden="1" x14ac:dyDescent="0.25"/>
    <row r="2968" hidden="1" x14ac:dyDescent="0.25"/>
    <row r="2969" hidden="1" x14ac:dyDescent="0.25"/>
    <row r="2970" hidden="1" x14ac:dyDescent="0.25"/>
    <row r="2971" hidden="1" x14ac:dyDescent="0.25"/>
    <row r="2972" hidden="1" x14ac:dyDescent="0.25"/>
    <row r="2973" hidden="1" x14ac:dyDescent="0.25"/>
    <row r="2974" hidden="1" x14ac:dyDescent="0.25"/>
    <row r="2975" hidden="1" x14ac:dyDescent="0.25"/>
    <row r="2976" hidden="1" x14ac:dyDescent="0.25"/>
    <row r="2977" hidden="1" x14ac:dyDescent="0.25"/>
    <row r="2978" hidden="1" x14ac:dyDescent="0.25"/>
    <row r="2979" hidden="1" x14ac:dyDescent="0.25"/>
    <row r="2980" hidden="1" x14ac:dyDescent="0.25"/>
    <row r="2981" hidden="1" x14ac:dyDescent="0.25"/>
    <row r="2982" hidden="1" x14ac:dyDescent="0.25"/>
    <row r="2983" hidden="1" x14ac:dyDescent="0.25"/>
    <row r="2984" hidden="1" x14ac:dyDescent="0.25"/>
    <row r="2985" hidden="1" x14ac:dyDescent="0.25"/>
    <row r="2986" hidden="1" x14ac:dyDescent="0.25"/>
    <row r="2987" hidden="1" x14ac:dyDescent="0.25"/>
    <row r="2988" hidden="1" x14ac:dyDescent="0.25"/>
    <row r="2989" hidden="1" x14ac:dyDescent="0.25"/>
    <row r="2990" hidden="1" x14ac:dyDescent="0.25"/>
    <row r="2991" hidden="1" x14ac:dyDescent="0.25"/>
    <row r="2992" hidden="1" x14ac:dyDescent="0.25"/>
    <row r="2993" hidden="1" x14ac:dyDescent="0.25"/>
    <row r="2994" hidden="1" x14ac:dyDescent="0.25"/>
    <row r="2995" hidden="1" x14ac:dyDescent="0.25"/>
    <row r="2996" hidden="1" x14ac:dyDescent="0.25"/>
    <row r="2997" hidden="1" x14ac:dyDescent="0.25"/>
    <row r="2998" hidden="1" x14ac:dyDescent="0.25"/>
    <row r="2999" hidden="1" x14ac:dyDescent="0.25"/>
    <row r="3000" hidden="1" x14ac:dyDescent="0.25"/>
    <row r="3001" hidden="1" x14ac:dyDescent="0.25"/>
    <row r="3002" hidden="1" x14ac:dyDescent="0.25"/>
    <row r="3003" hidden="1" x14ac:dyDescent="0.25"/>
    <row r="3004" hidden="1" x14ac:dyDescent="0.25"/>
    <row r="3005" hidden="1" x14ac:dyDescent="0.25"/>
    <row r="3006" hidden="1" x14ac:dyDescent="0.25"/>
    <row r="3007" hidden="1" x14ac:dyDescent="0.25"/>
    <row r="3008" hidden="1" x14ac:dyDescent="0.25"/>
    <row r="3009" hidden="1" x14ac:dyDescent="0.25"/>
    <row r="3010" hidden="1" x14ac:dyDescent="0.25"/>
    <row r="3011" hidden="1" x14ac:dyDescent="0.25"/>
    <row r="3012" hidden="1" x14ac:dyDescent="0.25"/>
    <row r="3013" hidden="1" x14ac:dyDescent="0.25"/>
    <row r="3014" hidden="1" x14ac:dyDescent="0.25"/>
    <row r="3015" hidden="1" x14ac:dyDescent="0.25"/>
    <row r="3016" hidden="1" x14ac:dyDescent="0.25"/>
    <row r="3017" hidden="1" x14ac:dyDescent="0.25"/>
    <row r="3018" hidden="1" x14ac:dyDescent="0.25"/>
    <row r="3019" hidden="1" x14ac:dyDescent="0.25"/>
    <row r="3020" hidden="1" x14ac:dyDescent="0.25"/>
    <row r="3021" hidden="1" x14ac:dyDescent="0.25"/>
    <row r="3022" hidden="1" x14ac:dyDescent="0.25"/>
    <row r="3023" hidden="1" x14ac:dyDescent="0.25"/>
    <row r="3024" hidden="1" x14ac:dyDescent="0.25"/>
    <row r="3025" hidden="1" x14ac:dyDescent="0.25"/>
    <row r="3026" hidden="1" x14ac:dyDescent="0.25"/>
    <row r="3027" hidden="1" x14ac:dyDescent="0.25"/>
    <row r="3028" hidden="1" x14ac:dyDescent="0.25"/>
    <row r="3029" hidden="1" x14ac:dyDescent="0.25"/>
    <row r="3030" hidden="1" x14ac:dyDescent="0.25"/>
    <row r="3031" hidden="1" x14ac:dyDescent="0.25"/>
    <row r="3032" hidden="1" x14ac:dyDescent="0.25"/>
    <row r="3033" hidden="1" x14ac:dyDescent="0.25"/>
    <row r="3034" hidden="1" x14ac:dyDescent="0.25"/>
    <row r="3035" hidden="1" x14ac:dyDescent="0.25"/>
    <row r="3036" hidden="1" x14ac:dyDescent="0.25"/>
    <row r="3037" hidden="1" x14ac:dyDescent="0.25"/>
    <row r="3038" hidden="1" x14ac:dyDescent="0.25"/>
    <row r="3039" hidden="1" x14ac:dyDescent="0.25"/>
    <row r="3040" hidden="1" x14ac:dyDescent="0.25"/>
    <row r="3041" hidden="1" x14ac:dyDescent="0.25"/>
    <row r="3042" hidden="1" x14ac:dyDescent="0.25"/>
    <row r="3043" hidden="1" x14ac:dyDescent="0.25"/>
    <row r="3044" hidden="1" x14ac:dyDescent="0.25"/>
    <row r="3045" hidden="1" x14ac:dyDescent="0.25"/>
    <row r="3046" hidden="1" x14ac:dyDescent="0.25"/>
    <row r="3047" hidden="1" x14ac:dyDescent="0.25"/>
    <row r="3048" hidden="1" x14ac:dyDescent="0.25"/>
    <row r="3049" hidden="1" x14ac:dyDescent="0.25"/>
    <row r="3050" hidden="1" x14ac:dyDescent="0.25"/>
    <row r="3051" hidden="1" x14ac:dyDescent="0.25"/>
    <row r="3052" hidden="1" x14ac:dyDescent="0.25"/>
    <row r="3053" hidden="1" x14ac:dyDescent="0.25"/>
    <row r="3054" hidden="1" x14ac:dyDescent="0.25"/>
    <row r="3055" hidden="1" x14ac:dyDescent="0.25"/>
    <row r="3056" hidden="1" x14ac:dyDescent="0.25"/>
    <row r="3057" hidden="1" x14ac:dyDescent="0.25"/>
    <row r="3058" hidden="1" x14ac:dyDescent="0.25"/>
    <row r="3059" hidden="1" x14ac:dyDescent="0.25"/>
    <row r="3060" hidden="1" x14ac:dyDescent="0.25"/>
    <row r="3061" hidden="1" x14ac:dyDescent="0.25"/>
    <row r="3062" hidden="1" x14ac:dyDescent="0.25"/>
    <row r="3063" hidden="1" x14ac:dyDescent="0.25"/>
    <row r="3064" hidden="1" x14ac:dyDescent="0.25"/>
    <row r="3065" hidden="1" x14ac:dyDescent="0.25"/>
    <row r="3066" hidden="1" x14ac:dyDescent="0.25"/>
    <row r="3067" hidden="1" x14ac:dyDescent="0.25"/>
    <row r="3068" hidden="1" x14ac:dyDescent="0.25"/>
    <row r="3069" hidden="1" x14ac:dyDescent="0.25"/>
    <row r="3070" hidden="1" x14ac:dyDescent="0.25"/>
    <row r="3071" hidden="1" x14ac:dyDescent="0.25"/>
    <row r="3072" hidden="1" x14ac:dyDescent="0.25"/>
    <row r="3073" hidden="1" x14ac:dyDescent="0.25"/>
    <row r="3074" hidden="1" x14ac:dyDescent="0.25"/>
    <row r="3075" hidden="1" x14ac:dyDescent="0.25"/>
    <row r="3076" hidden="1" x14ac:dyDescent="0.25"/>
    <row r="3077" hidden="1" x14ac:dyDescent="0.25"/>
    <row r="3078" hidden="1" x14ac:dyDescent="0.25"/>
    <row r="3079" hidden="1" x14ac:dyDescent="0.25"/>
    <row r="3080" hidden="1" x14ac:dyDescent="0.25"/>
    <row r="3081" hidden="1" x14ac:dyDescent="0.25"/>
    <row r="3082" hidden="1" x14ac:dyDescent="0.25"/>
    <row r="3083" hidden="1" x14ac:dyDescent="0.25"/>
    <row r="3084" hidden="1" x14ac:dyDescent="0.25"/>
    <row r="3085" hidden="1" x14ac:dyDescent="0.25"/>
    <row r="3086" hidden="1" x14ac:dyDescent="0.25"/>
    <row r="3087" hidden="1" x14ac:dyDescent="0.25"/>
    <row r="3088" hidden="1" x14ac:dyDescent="0.25"/>
    <row r="3089" hidden="1" x14ac:dyDescent="0.25"/>
    <row r="3090" hidden="1" x14ac:dyDescent="0.25"/>
    <row r="3091" hidden="1" x14ac:dyDescent="0.25"/>
    <row r="3092" hidden="1" x14ac:dyDescent="0.25"/>
    <row r="3093" hidden="1" x14ac:dyDescent="0.25"/>
    <row r="3094" hidden="1" x14ac:dyDescent="0.25"/>
    <row r="3095" hidden="1" x14ac:dyDescent="0.25"/>
    <row r="3096" hidden="1" x14ac:dyDescent="0.25"/>
    <row r="3097" hidden="1" x14ac:dyDescent="0.25"/>
    <row r="3098" hidden="1" x14ac:dyDescent="0.25"/>
    <row r="3099" hidden="1" x14ac:dyDescent="0.25"/>
    <row r="3100" hidden="1" x14ac:dyDescent="0.25"/>
    <row r="3101" hidden="1" x14ac:dyDescent="0.25"/>
    <row r="3102" hidden="1" x14ac:dyDescent="0.25"/>
    <row r="3103" hidden="1" x14ac:dyDescent="0.25"/>
    <row r="3104" hidden="1" x14ac:dyDescent="0.25"/>
    <row r="3105" hidden="1" x14ac:dyDescent="0.25"/>
    <row r="3106" hidden="1" x14ac:dyDescent="0.25"/>
    <row r="3107" hidden="1" x14ac:dyDescent="0.25"/>
    <row r="3108" hidden="1" x14ac:dyDescent="0.25"/>
    <row r="3109" hidden="1" x14ac:dyDescent="0.25"/>
    <row r="3110" hidden="1" x14ac:dyDescent="0.25"/>
    <row r="3111" hidden="1" x14ac:dyDescent="0.25"/>
    <row r="3112" hidden="1" x14ac:dyDescent="0.25"/>
    <row r="3113" hidden="1" x14ac:dyDescent="0.25"/>
    <row r="3114" hidden="1" x14ac:dyDescent="0.25"/>
    <row r="3115" hidden="1" x14ac:dyDescent="0.25"/>
    <row r="3116" hidden="1" x14ac:dyDescent="0.25"/>
    <row r="3117" hidden="1" x14ac:dyDescent="0.25"/>
    <row r="3118" hidden="1" x14ac:dyDescent="0.25"/>
    <row r="3119" hidden="1" x14ac:dyDescent="0.25"/>
    <row r="3120" hidden="1" x14ac:dyDescent="0.25"/>
    <row r="3121" hidden="1" x14ac:dyDescent="0.25"/>
    <row r="3122" hidden="1" x14ac:dyDescent="0.25"/>
    <row r="3123" hidden="1" x14ac:dyDescent="0.25"/>
    <row r="3124" hidden="1" x14ac:dyDescent="0.25"/>
    <row r="3125" hidden="1" x14ac:dyDescent="0.25"/>
    <row r="3126" hidden="1" x14ac:dyDescent="0.25"/>
    <row r="3127" hidden="1" x14ac:dyDescent="0.25"/>
    <row r="3128" hidden="1" x14ac:dyDescent="0.25"/>
    <row r="3129" hidden="1" x14ac:dyDescent="0.25"/>
    <row r="3130" hidden="1" x14ac:dyDescent="0.25"/>
    <row r="3131" hidden="1" x14ac:dyDescent="0.25"/>
    <row r="3132" hidden="1" x14ac:dyDescent="0.25"/>
    <row r="3133" hidden="1" x14ac:dyDescent="0.25"/>
    <row r="3134" hidden="1" x14ac:dyDescent="0.25"/>
    <row r="3135" hidden="1" x14ac:dyDescent="0.25"/>
    <row r="3136" hidden="1" x14ac:dyDescent="0.25"/>
    <row r="3137" hidden="1" x14ac:dyDescent="0.25"/>
    <row r="3138" hidden="1" x14ac:dyDescent="0.25"/>
    <row r="3139" hidden="1" x14ac:dyDescent="0.25"/>
    <row r="3140" hidden="1" x14ac:dyDescent="0.25"/>
    <row r="3141" hidden="1" x14ac:dyDescent="0.25"/>
    <row r="3142" hidden="1" x14ac:dyDescent="0.25"/>
    <row r="3143" hidden="1" x14ac:dyDescent="0.25"/>
    <row r="3144" hidden="1" x14ac:dyDescent="0.25"/>
    <row r="3145" hidden="1" x14ac:dyDescent="0.25"/>
    <row r="3146" hidden="1" x14ac:dyDescent="0.25"/>
    <row r="3147" hidden="1" x14ac:dyDescent="0.25"/>
    <row r="3148" hidden="1" x14ac:dyDescent="0.25"/>
    <row r="3149" hidden="1" x14ac:dyDescent="0.25"/>
    <row r="3150" hidden="1" x14ac:dyDescent="0.25"/>
    <row r="3151" hidden="1" x14ac:dyDescent="0.25"/>
    <row r="3152" hidden="1" x14ac:dyDescent="0.25"/>
    <row r="3153" hidden="1" x14ac:dyDescent="0.25"/>
    <row r="3154" hidden="1" x14ac:dyDescent="0.25"/>
    <row r="3155" hidden="1" x14ac:dyDescent="0.25"/>
    <row r="3156" hidden="1" x14ac:dyDescent="0.25"/>
    <row r="3157" hidden="1" x14ac:dyDescent="0.25"/>
    <row r="3158" hidden="1" x14ac:dyDescent="0.25"/>
    <row r="3159" hidden="1" x14ac:dyDescent="0.25"/>
    <row r="3160" hidden="1" x14ac:dyDescent="0.25"/>
    <row r="3161" hidden="1" x14ac:dyDescent="0.25"/>
    <row r="3162" hidden="1" x14ac:dyDescent="0.25"/>
    <row r="3163" hidden="1" x14ac:dyDescent="0.25"/>
    <row r="3164" hidden="1" x14ac:dyDescent="0.25"/>
    <row r="3165" hidden="1" x14ac:dyDescent="0.25"/>
    <row r="3166" hidden="1" x14ac:dyDescent="0.25"/>
    <row r="3167" hidden="1" x14ac:dyDescent="0.25"/>
    <row r="3168" hidden="1" x14ac:dyDescent="0.25"/>
    <row r="3169" hidden="1" x14ac:dyDescent="0.25"/>
    <row r="3170" hidden="1" x14ac:dyDescent="0.25"/>
    <row r="3171" hidden="1" x14ac:dyDescent="0.25"/>
    <row r="3172" hidden="1" x14ac:dyDescent="0.25"/>
    <row r="3173" hidden="1" x14ac:dyDescent="0.25"/>
    <row r="3174" hidden="1" x14ac:dyDescent="0.25"/>
    <row r="3175" hidden="1" x14ac:dyDescent="0.25"/>
    <row r="3176" hidden="1" x14ac:dyDescent="0.25"/>
    <row r="3177" hidden="1" x14ac:dyDescent="0.25"/>
    <row r="3178" hidden="1" x14ac:dyDescent="0.25"/>
    <row r="3179" hidden="1" x14ac:dyDescent="0.25"/>
    <row r="3180" hidden="1" x14ac:dyDescent="0.25"/>
    <row r="3181" hidden="1" x14ac:dyDescent="0.25"/>
    <row r="3182" hidden="1" x14ac:dyDescent="0.25"/>
    <row r="3183" hidden="1" x14ac:dyDescent="0.25"/>
    <row r="3184" hidden="1" x14ac:dyDescent="0.25"/>
    <row r="3185" hidden="1" x14ac:dyDescent="0.25"/>
    <row r="3186" hidden="1" x14ac:dyDescent="0.25"/>
    <row r="3187" hidden="1" x14ac:dyDescent="0.25"/>
    <row r="3188" hidden="1" x14ac:dyDescent="0.25"/>
    <row r="3189" hidden="1" x14ac:dyDescent="0.25"/>
    <row r="3190" hidden="1" x14ac:dyDescent="0.25"/>
    <row r="3191" hidden="1" x14ac:dyDescent="0.25"/>
    <row r="3192" hidden="1" x14ac:dyDescent="0.25"/>
    <row r="3193" hidden="1" x14ac:dyDescent="0.25"/>
    <row r="3194" hidden="1" x14ac:dyDescent="0.25"/>
    <row r="3195" hidden="1" x14ac:dyDescent="0.25"/>
    <row r="3196" hidden="1" x14ac:dyDescent="0.25"/>
    <row r="3197" hidden="1" x14ac:dyDescent="0.25"/>
    <row r="3198" hidden="1" x14ac:dyDescent="0.25"/>
    <row r="3199" hidden="1" x14ac:dyDescent="0.25"/>
    <row r="3200" hidden="1" x14ac:dyDescent="0.25"/>
    <row r="3201" hidden="1" x14ac:dyDescent="0.25"/>
    <row r="3202" hidden="1" x14ac:dyDescent="0.25"/>
    <row r="3203" hidden="1" x14ac:dyDescent="0.25"/>
    <row r="3204" hidden="1" x14ac:dyDescent="0.25"/>
    <row r="3205" hidden="1" x14ac:dyDescent="0.25"/>
    <row r="3206" hidden="1" x14ac:dyDescent="0.25"/>
    <row r="3207" hidden="1" x14ac:dyDescent="0.25"/>
    <row r="3208" hidden="1" x14ac:dyDescent="0.25"/>
    <row r="3209" hidden="1" x14ac:dyDescent="0.25"/>
    <row r="3210" hidden="1" x14ac:dyDescent="0.25"/>
    <row r="3211" hidden="1" x14ac:dyDescent="0.25"/>
    <row r="3212" hidden="1" x14ac:dyDescent="0.25"/>
    <row r="3213" hidden="1" x14ac:dyDescent="0.25"/>
    <row r="3214" hidden="1" x14ac:dyDescent="0.25"/>
    <row r="3215" hidden="1" x14ac:dyDescent="0.25"/>
    <row r="3216" hidden="1" x14ac:dyDescent="0.25"/>
    <row r="3217" hidden="1" x14ac:dyDescent="0.25"/>
    <row r="3218" hidden="1" x14ac:dyDescent="0.25"/>
    <row r="3219" hidden="1" x14ac:dyDescent="0.25"/>
    <row r="3220" hidden="1" x14ac:dyDescent="0.25"/>
    <row r="3221" hidden="1" x14ac:dyDescent="0.25"/>
    <row r="3222" hidden="1" x14ac:dyDescent="0.25"/>
    <row r="3223" hidden="1" x14ac:dyDescent="0.25"/>
    <row r="3224" hidden="1" x14ac:dyDescent="0.25"/>
    <row r="3225" hidden="1" x14ac:dyDescent="0.25"/>
    <row r="3226" hidden="1" x14ac:dyDescent="0.25"/>
    <row r="3227" hidden="1" x14ac:dyDescent="0.25"/>
    <row r="3228" hidden="1" x14ac:dyDescent="0.25"/>
    <row r="3229" hidden="1" x14ac:dyDescent="0.25"/>
    <row r="3230" hidden="1" x14ac:dyDescent="0.25"/>
    <row r="3231" hidden="1" x14ac:dyDescent="0.25"/>
    <row r="3232" hidden="1" x14ac:dyDescent="0.25"/>
    <row r="3233" hidden="1" x14ac:dyDescent="0.25"/>
    <row r="3234" hidden="1" x14ac:dyDescent="0.25"/>
    <row r="3235" hidden="1" x14ac:dyDescent="0.25"/>
    <row r="3236" hidden="1" x14ac:dyDescent="0.25"/>
    <row r="3237" hidden="1" x14ac:dyDescent="0.25"/>
    <row r="3238" hidden="1" x14ac:dyDescent="0.25"/>
    <row r="3239" hidden="1" x14ac:dyDescent="0.25"/>
    <row r="3240" hidden="1" x14ac:dyDescent="0.25"/>
    <row r="3241" hidden="1" x14ac:dyDescent="0.25"/>
    <row r="3242" hidden="1" x14ac:dyDescent="0.25"/>
    <row r="3243" hidden="1" x14ac:dyDescent="0.25"/>
    <row r="3244" hidden="1" x14ac:dyDescent="0.25"/>
    <row r="3245" hidden="1" x14ac:dyDescent="0.25"/>
    <row r="3246" hidden="1" x14ac:dyDescent="0.25"/>
    <row r="3247" hidden="1" x14ac:dyDescent="0.25"/>
    <row r="3248" hidden="1" x14ac:dyDescent="0.25"/>
    <row r="3249" hidden="1" x14ac:dyDescent="0.25"/>
    <row r="3250" hidden="1" x14ac:dyDescent="0.25"/>
    <row r="3251" hidden="1" x14ac:dyDescent="0.25"/>
    <row r="3252" hidden="1" x14ac:dyDescent="0.25"/>
    <row r="3253" hidden="1" x14ac:dyDescent="0.25"/>
    <row r="3254" hidden="1" x14ac:dyDescent="0.25"/>
    <row r="3255" hidden="1" x14ac:dyDescent="0.25"/>
    <row r="3256" hidden="1" x14ac:dyDescent="0.25"/>
    <row r="3257" hidden="1" x14ac:dyDescent="0.25"/>
    <row r="3258" hidden="1" x14ac:dyDescent="0.25"/>
    <row r="3259" hidden="1" x14ac:dyDescent="0.25"/>
    <row r="3260" hidden="1" x14ac:dyDescent="0.25"/>
    <row r="3261" hidden="1" x14ac:dyDescent="0.25"/>
    <row r="3262" hidden="1" x14ac:dyDescent="0.25"/>
    <row r="3263" hidden="1" x14ac:dyDescent="0.25"/>
    <row r="3264" hidden="1" x14ac:dyDescent="0.25"/>
    <row r="3265" hidden="1" x14ac:dyDescent="0.25"/>
    <row r="3266" hidden="1" x14ac:dyDescent="0.25"/>
    <row r="3267" hidden="1" x14ac:dyDescent="0.25"/>
    <row r="3268" hidden="1" x14ac:dyDescent="0.25"/>
    <row r="3269" hidden="1" x14ac:dyDescent="0.25"/>
    <row r="3270" hidden="1" x14ac:dyDescent="0.25"/>
    <row r="3271" hidden="1" x14ac:dyDescent="0.25"/>
    <row r="3272" hidden="1" x14ac:dyDescent="0.25"/>
    <row r="3273" hidden="1" x14ac:dyDescent="0.25"/>
    <row r="3274" hidden="1" x14ac:dyDescent="0.25"/>
    <row r="3275" hidden="1" x14ac:dyDescent="0.25"/>
    <row r="3276" hidden="1" x14ac:dyDescent="0.25"/>
    <row r="3277" hidden="1" x14ac:dyDescent="0.25"/>
    <row r="3278" hidden="1" x14ac:dyDescent="0.25"/>
    <row r="3279" hidden="1" x14ac:dyDescent="0.25"/>
    <row r="3280" hidden="1" x14ac:dyDescent="0.25"/>
    <row r="3281" hidden="1" x14ac:dyDescent="0.25"/>
    <row r="3282" hidden="1" x14ac:dyDescent="0.25"/>
    <row r="3283" hidden="1" x14ac:dyDescent="0.25"/>
    <row r="3284" hidden="1" x14ac:dyDescent="0.25"/>
    <row r="3285" hidden="1" x14ac:dyDescent="0.25"/>
    <row r="3286" hidden="1" x14ac:dyDescent="0.25"/>
    <row r="3287" hidden="1" x14ac:dyDescent="0.25"/>
    <row r="3288" hidden="1" x14ac:dyDescent="0.25"/>
    <row r="3289" hidden="1" x14ac:dyDescent="0.25"/>
    <row r="3290" hidden="1" x14ac:dyDescent="0.25"/>
    <row r="3291" hidden="1" x14ac:dyDescent="0.25"/>
    <row r="3292" hidden="1" x14ac:dyDescent="0.25"/>
    <row r="3293" hidden="1" x14ac:dyDescent="0.25"/>
    <row r="3294" hidden="1" x14ac:dyDescent="0.25"/>
    <row r="3295" hidden="1" x14ac:dyDescent="0.25"/>
    <row r="3296" hidden="1" x14ac:dyDescent="0.25"/>
    <row r="3297" hidden="1" x14ac:dyDescent="0.25"/>
    <row r="3298" hidden="1" x14ac:dyDescent="0.25"/>
    <row r="3299" hidden="1" x14ac:dyDescent="0.25"/>
    <row r="3300" hidden="1" x14ac:dyDescent="0.25"/>
    <row r="3301" hidden="1" x14ac:dyDescent="0.25"/>
    <row r="3302" hidden="1" x14ac:dyDescent="0.25"/>
    <row r="3303" hidden="1" x14ac:dyDescent="0.25"/>
    <row r="3304" hidden="1" x14ac:dyDescent="0.25"/>
    <row r="3305" hidden="1" x14ac:dyDescent="0.25"/>
    <row r="3306" hidden="1" x14ac:dyDescent="0.25"/>
    <row r="3307" hidden="1" x14ac:dyDescent="0.25"/>
    <row r="3308" hidden="1" x14ac:dyDescent="0.25"/>
    <row r="3309" hidden="1" x14ac:dyDescent="0.25"/>
    <row r="3310" hidden="1" x14ac:dyDescent="0.25"/>
    <row r="3311" hidden="1" x14ac:dyDescent="0.25"/>
    <row r="3312" hidden="1" x14ac:dyDescent="0.25"/>
    <row r="3313" hidden="1" x14ac:dyDescent="0.25"/>
    <row r="3314" hidden="1" x14ac:dyDescent="0.25"/>
    <row r="3315" hidden="1" x14ac:dyDescent="0.25"/>
    <row r="3316" hidden="1" x14ac:dyDescent="0.25"/>
    <row r="3317" hidden="1" x14ac:dyDescent="0.25"/>
    <row r="3318" hidden="1" x14ac:dyDescent="0.25"/>
    <row r="3319" hidden="1" x14ac:dyDescent="0.25"/>
    <row r="3320" hidden="1" x14ac:dyDescent="0.25"/>
    <row r="3321" hidden="1" x14ac:dyDescent="0.25"/>
    <row r="3322" hidden="1" x14ac:dyDescent="0.25"/>
    <row r="3323" hidden="1" x14ac:dyDescent="0.25"/>
    <row r="3324" hidden="1" x14ac:dyDescent="0.25"/>
    <row r="3325" hidden="1" x14ac:dyDescent="0.25"/>
    <row r="3326" hidden="1" x14ac:dyDescent="0.25"/>
    <row r="3327" hidden="1" x14ac:dyDescent="0.25"/>
    <row r="3328" hidden="1" x14ac:dyDescent="0.25"/>
    <row r="3329" hidden="1" x14ac:dyDescent="0.25"/>
    <row r="3330" hidden="1" x14ac:dyDescent="0.25"/>
    <row r="3331" hidden="1" x14ac:dyDescent="0.25"/>
    <row r="3332" hidden="1" x14ac:dyDescent="0.25"/>
    <row r="3333" hidden="1" x14ac:dyDescent="0.25"/>
    <row r="3334" hidden="1" x14ac:dyDescent="0.25"/>
    <row r="3335" hidden="1" x14ac:dyDescent="0.25"/>
    <row r="3336" hidden="1" x14ac:dyDescent="0.25"/>
    <row r="3337" hidden="1" x14ac:dyDescent="0.25"/>
    <row r="3338" hidden="1" x14ac:dyDescent="0.25"/>
    <row r="3339" hidden="1" x14ac:dyDescent="0.25"/>
    <row r="3340" hidden="1" x14ac:dyDescent="0.25"/>
    <row r="3341" hidden="1" x14ac:dyDescent="0.25"/>
    <row r="3342" hidden="1" x14ac:dyDescent="0.25"/>
    <row r="3343" hidden="1" x14ac:dyDescent="0.25"/>
    <row r="3344" hidden="1" x14ac:dyDescent="0.25"/>
    <row r="3345" hidden="1" x14ac:dyDescent="0.25"/>
    <row r="3346" hidden="1" x14ac:dyDescent="0.25"/>
    <row r="3347" hidden="1" x14ac:dyDescent="0.25"/>
    <row r="3348" hidden="1" x14ac:dyDescent="0.25"/>
    <row r="3349" hidden="1" x14ac:dyDescent="0.25"/>
    <row r="3350" hidden="1" x14ac:dyDescent="0.25"/>
    <row r="3351" hidden="1" x14ac:dyDescent="0.25"/>
    <row r="3352" hidden="1" x14ac:dyDescent="0.25"/>
    <row r="3353" hidden="1" x14ac:dyDescent="0.25"/>
    <row r="3354" hidden="1" x14ac:dyDescent="0.25"/>
    <row r="3355" hidden="1" x14ac:dyDescent="0.25"/>
    <row r="3356" hidden="1" x14ac:dyDescent="0.25"/>
    <row r="3357" hidden="1" x14ac:dyDescent="0.25"/>
    <row r="3358" hidden="1" x14ac:dyDescent="0.25"/>
    <row r="3359" hidden="1" x14ac:dyDescent="0.25"/>
    <row r="3360" hidden="1" x14ac:dyDescent="0.25"/>
    <row r="3361" hidden="1" x14ac:dyDescent="0.25"/>
    <row r="3362" hidden="1" x14ac:dyDescent="0.25"/>
    <row r="3363" hidden="1" x14ac:dyDescent="0.25"/>
    <row r="3364" hidden="1" x14ac:dyDescent="0.25"/>
    <row r="3365" hidden="1" x14ac:dyDescent="0.25"/>
    <row r="3366" hidden="1" x14ac:dyDescent="0.25"/>
    <row r="3367" hidden="1" x14ac:dyDescent="0.25"/>
    <row r="3368" hidden="1" x14ac:dyDescent="0.25"/>
    <row r="3369" hidden="1" x14ac:dyDescent="0.25"/>
    <row r="3370" hidden="1" x14ac:dyDescent="0.25"/>
    <row r="3371" hidden="1" x14ac:dyDescent="0.25"/>
    <row r="3372" hidden="1" x14ac:dyDescent="0.25"/>
    <row r="3373" hidden="1" x14ac:dyDescent="0.25"/>
    <row r="3374" hidden="1" x14ac:dyDescent="0.25"/>
    <row r="3375" hidden="1" x14ac:dyDescent="0.25"/>
    <row r="3376" hidden="1" x14ac:dyDescent="0.25"/>
    <row r="3377" hidden="1" x14ac:dyDescent="0.25"/>
    <row r="3378" hidden="1" x14ac:dyDescent="0.25"/>
    <row r="3379" hidden="1" x14ac:dyDescent="0.25"/>
    <row r="3380" hidden="1" x14ac:dyDescent="0.25"/>
    <row r="3381" hidden="1" x14ac:dyDescent="0.25"/>
    <row r="3382" hidden="1" x14ac:dyDescent="0.25"/>
    <row r="3383" hidden="1" x14ac:dyDescent="0.25"/>
    <row r="3384" hidden="1" x14ac:dyDescent="0.25"/>
    <row r="3385" hidden="1" x14ac:dyDescent="0.25"/>
    <row r="3386" hidden="1" x14ac:dyDescent="0.25"/>
    <row r="3387" hidden="1" x14ac:dyDescent="0.25"/>
    <row r="3388" hidden="1" x14ac:dyDescent="0.25"/>
    <row r="3389" hidden="1" x14ac:dyDescent="0.25"/>
    <row r="3390" hidden="1" x14ac:dyDescent="0.25"/>
    <row r="3391" hidden="1" x14ac:dyDescent="0.25"/>
    <row r="3392" hidden="1" x14ac:dyDescent="0.25"/>
    <row r="3393" hidden="1" x14ac:dyDescent="0.25"/>
    <row r="3394" hidden="1" x14ac:dyDescent="0.25"/>
    <row r="3395" hidden="1" x14ac:dyDescent="0.25"/>
    <row r="3396" hidden="1" x14ac:dyDescent="0.25"/>
    <row r="3397" hidden="1" x14ac:dyDescent="0.25"/>
    <row r="3398" hidden="1" x14ac:dyDescent="0.25"/>
    <row r="3399" hidden="1" x14ac:dyDescent="0.25"/>
    <row r="3400" hidden="1" x14ac:dyDescent="0.25"/>
    <row r="3401" hidden="1" x14ac:dyDescent="0.25"/>
    <row r="3402" hidden="1" x14ac:dyDescent="0.25"/>
    <row r="3403" hidden="1" x14ac:dyDescent="0.25"/>
    <row r="3404" hidden="1" x14ac:dyDescent="0.25"/>
    <row r="3405" hidden="1" x14ac:dyDescent="0.25"/>
    <row r="3406" hidden="1" x14ac:dyDescent="0.25"/>
    <row r="3407" hidden="1" x14ac:dyDescent="0.25"/>
    <row r="3408" hidden="1" x14ac:dyDescent="0.25"/>
    <row r="3409" hidden="1" x14ac:dyDescent="0.25"/>
    <row r="3410" hidden="1" x14ac:dyDescent="0.25"/>
    <row r="3411" hidden="1" x14ac:dyDescent="0.25"/>
    <row r="3412" hidden="1" x14ac:dyDescent="0.25"/>
    <row r="3413" hidden="1" x14ac:dyDescent="0.25"/>
    <row r="3414" hidden="1" x14ac:dyDescent="0.25"/>
    <row r="3415" hidden="1" x14ac:dyDescent="0.25"/>
    <row r="3416" hidden="1" x14ac:dyDescent="0.25"/>
    <row r="3417" hidden="1" x14ac:dyDescent="0.25"/>
    <row r="3418" hidden="1" x14ac:dyDescent="0.25"/>
    <row r="3419" hidden="1" x14ac:dyDescent="0.25"/>
    <row r="3420" hidden="1" x14ac:dyDescent="0.25"/>
    <row r="3421" hidden="1" x14ac:dyDescent="0.25"/>
    <row r="3422" hidden="1" x14ac:dyDescent="0.25"/>
    <row r="3423" hidden="1" x14ac:dyDescent="0.25"/>
    <row r="3424" hidden="1" x14ac:dyDescent="0.25"/>
    <row r="3425" hidden="1" x14ac:dyDescent="0.25"/>
    <row r="3426" hidden="1" x14ac:dyDescent="0.25"/>
    <row r="3427" hidden="1" x14ac:dyDescent="0.25"/>
    <row r="3428" hidden="1" x14ac:dyDescent="0.25"/>
    <row r="3429" hidden="1" x14ac:dyDescent="0.25"/>
    <row r="3430" hidden="1" x14ac:dyDescent="0.25"/>
    <row r="3431" hidden="1" x14ac:dyDescent="0.25"/>
    <row r="3432" hidden="1" x14ac:dyDescent="0.25"/>
    <row r="3433" hidden="1" x14ac:dyDescent="0.25"/>
    <row r="3434" hidden="1" x14ac:dyDescent="0.25"/>
    <row r="3435" hidden="1" x14ac:dyDescent="0.25"/>
    <row r="3436" hidden="1" x14ac:dyDescent="0.25"/>
    <row r="3437" hidden="1" x14ac:dyDescent="0.25"/>
    <row r="3438" hidden="1" x14ac:dyDescent="0.25"/>
    <row r="3439" hidden="1" x14ac:dyDescent="0.25"/>
    <row r="3440" hidden="1" x14ac:dyDescent="0.25"/>
    <row r="3441" hidden="1" x14ac:dyDescent="0.25"/>
    <row r="3442" hidden="1" x14ac:dyDescent="0.25"/>
    <row r="3443" hidden="1" x14ac:dyDescent="0.25"/>
    <row r="3444" hidden="1" x14ac:dyDescent="0.25"/>
    <row r="3445" hidden="1" x14ac:dyDescent="0.25"/>
    <row r="3446" hidden="1" x14ac:dyDescent="0.25"/>
    <row r="3447" hidden="1" x14ac:dyDescent="0.25"/>
    <row r="3448" hidden="1" x14ac:dyDescent="0.25"/>
    <row r="3449" hidden="1" x14ac:dyDescent="0.25"/>
    <row r="3450" hidden="1" x14ac:dyDescent="0.25"/>
    <row r="3451" hidden="1" x14ac:dyDescent="0.25"/>
    <row r="3452" hidden="1" x14ac:dyDescent="0.25"/>
    <row r="3453" hidden="1" x14ac:dyDescent="0.25"/>
    <row r="3454" hidden="1" x14ac:dyDescent="0.25"/>
    <row r="3455" hidden="1" x14ac:dyDescent="0.25"/>
    <row r="3456" hidden="1" x14ac:dyDescent="0.25"/>
    <row r="3457" hidden="1" x14ac:dyDescent="0.25"/>
    <row r="3458" hidden="1" x14ac:dyDescent="0.25"/>
    <row r="3459" hidden="1" x14ac:dyDescent="0.25"/>
    <row r="3460" hidden="1" x14ac:dyDescent="0.25"/>
    <row r="3461" hidden="1" x14ac:dyDescent="0.25"/>
    <row r="3462" hidden="1" x14ac:dyDescent="0.25"/>
    <row r="3463" hidden="1" x14ac:dyDescent="0.25"/>
    <row r="3464" hidden="1" x14ac:dyDescent="0.25"/>
    <row r="3465" hidden="1" x14ac:dyDescent="0.25"/>
    <row r="3466" hidden="1" x14ac:dyDescent="0.25"/>
    <row r="3467" hidden="1" x14ac:dyDescent="0.25"/>
    <row r="3468" hidden="1" x14ac:dyDescent="0.25"/>
    <row r="3469" hidden="1" x14ac:dyDescent="0.25"/>
    <row r="3470" hidden="1" x14ac:dyDescent="0.25"/>
    <row r="3471" hidden="1" x14ac:dyDescent="0.25"/>
    <row r="3472" hidden="1" x14ac:dyDescent="0.25"/>
    <row r="3473" hidden="1" x14ac:dyDescent="0.25"/>
    <row r="3474" hidden="1" x14ac:dyDescent="0.25"/>
    <row r="3475" hidden="1" x14ac:dyDescent="0.25"/>
    <row r="3476" hidden="1" x14ac:dyDescent="0.25"/>
    <row r="3477" hidden="1" x14ac:dyDescent="0.25"/>
    <row r="3478" hidden="1" x14ac:dyDescent="0.25"/>
    <row r="3479" hidden="1" x14ac:dyDescent="0.25"/>
    <row r="3480" hidden="1" x14ac:dyDescent="0.25"/>
    <row r="3481" hidden="1" x14ac:dyDescent="0.25"/>
    <row r="3482" hidden="1" x14ac:dyDescent="0.25"/>
    <row r="3483" hidden="1" x14ac:dyDescent="0.25"/>
    <row r="3484" hidden="1" x14ac:dyDescent="0.25"/>
    <row r="3485" hidden="1" x14ac:dyDescent="0.25"/>
    <row r="3486" hidden="1" x14ac:dyDescent="0.25"/>
    <row r="3487" hidden="1" x14ac:dyDescent="0.25"/>
    <row r="3488" hidden="1" x14ac:dyDescent="0.25"/>
    <row r="3489" hidden="1" x14ac:dyDescent="0.25"/>
    <row r="3490" hidden="1" x14ac:dyDescent="0.25"/>
    <row r="3491" hidden="1" x14ac:dyDescent="0.25"/>
    <row r="3492" hidden="1" x14ac:dyDescent="0.25"/>
    <row r="3493" hidden="1" x14ac:dyDescent="0.25"/>
    <row r="3494" hidden="1" x14ac:dyDescent="0.25"/>
    <row r="3495" hidden="1" x14ac:dyDescent="0.25"/>
    <row r="3496" hidden="1" x14ac:dyDescent="0.25"/>
    <row r="3497" hidden="1" x14ac:dyDescent="0.25"/>
    <row r="3498" hidden="1" x14ac:dyDescent="0.25"/>
    <row r="3499" hidden="1" x14ac:dyDescent="0.25"/>
    <row r="3500" hidden="1" x14ac:dyDescent="0.25"/>
    <row r="3501" hidden="1" x14ac:dyDescent="0.25"/>
    <row r="3502" hidden="1" x14ac:dyDescent="0.25"/>
    <row r="3503" hidden="1" x14ac:dyDescent="0.25"/>
    <row r="3504" hidden="1" x14ac:dyDescent="0.25"/>
    <row r="3505" hidden="1" x14ac:dyDescent="0.25"/>
    <row r="3506" hidden="1" x14ac:dyDescent="0.25"/>
    <row r="3507" hidden="1" x14ac:dyDescent="0.25"/>
    <row r="3508" hidden="1" x14ac:dyDescent="0.25"/>
    <row r="3509" hidden="1" x14ac:dyDescent="0.25"/>
    <row r="3510" hidden="1" x14ac:dyDescent="0.25"/>
    <row r="3511" hidden="1" x14ac:dyDescent="0.25"/>
    <row r="3512" hidden="1" x14ac:dyDescent="0.25"/>
    <row r="3513" hidden="1" x14ac:dyDescent="0.25"/>
    <row r="3514" hidden="1" x14ac:dyDescent="0.25"/>
    <row r="3515" hidden="1" x14ac:dyDescent="0.25"/>
    <row r="3516" hidden="1" x14ac:dyDescent="0.25"/>
    <row r="3517" hidden="1" x14ac:dyDescent="0.25"/>
    <row r="3518" hidden="1" x14ac:dyDescent="0.25"/>
    <row r="3519" hidden="1" x14ac:dyDescent="0.25"/>
    <row r="3520" hidden="1" x14ac:dyDescent="0.25"/>
    <row r="3521" hidden="1" x14ac:dyDescent="0.25"/>
    <row r="3522" hidden="1" x14ac:dyDescent="0.25"/>
    <row r="3523" hidden="1" x14ac:dyDescent="0.25"/>
    <row r="3524" hidden="1" x14ac:dyDescent="0.25"/>
    <row r="3525" hidden="1" x14ac:dyDescent="0.25"/>
    <row r="3526" hidden="1" x14ac:dyDescent="0.25"/>
    <row r="3527" hidden="1" x14ac:dyDescent="0.25"/>
    <row r="3528" hidden="1" x14ac:dyDescent="0.25"/>
    <row r="3529" hidden="1" x14ac:dyDescent="0.25"/>
    <row r="3530" hidden="1" x14ac:dyDescent="0.25"/>
    <row r="3531" hidden="1" x14ac:dyDescent="0.25"/>
    <row r="3532" hidden="1" x14ac:dyDescent="0.25"/>
    <row r="3533" hidden="1" x14ac:dyDescent="0.25"/>
    <row r="3534" hidden="1" x14ac:dyDescent="0.25"/>
    <row r="3535" hidden="1" x14ac:dyDescent="0.25"/>
    <row r="3536" hidden="1" x14ac:dyDescent="0.25"/>
    <row r="3537" hidden="1" x14ac:dyDescent="0.25"/>
    <row r="3538" hidden="1" x14ac:dyDescent="0.25"/>
    <row r="3539" hidden="1" x14ac:dyDescent="0.25"/>
    <row r="3540" hidden="1" x14ac:dyDescent="0.25"/>
    <row r="3541" hidden="1" x14ac:dyDescent="0.25"/>
    <row r="3542" hidden="1" x14ac:dyDescent="0.25"/>
    <row r="3543" hidden="1" x14ac:dyDescent="0.25"/>
    <row r="3544" hidden="1" x14ac:dyDescent="0.25"/>
    <row r="3545" hidden="1" x14ac:dyDescent="0.25"/>
    <row r="3546" hidden="1" x14ac:dyDescent="0.25"/>
    <row r="3547" hidden="1" x14ac:dyDescent="0.25"/>
    <row r="3548" hidden="1" x14ac:dyDescent="0.25"/>
    <row r="3549" hidden="1" x14ac:dyDescent="0.25"/>
    <row r="3550" hidden="1" x14ac:dyDescent="0.25"/>
    <row r="3551" hidden="1" x14ac:dyDescent="0.25"/>
    <row r="3552" hidden="1" x14ac:dyDescent="0.25"/>
    <row r="3553" hidden="1" x14ac:dyDescent="0.25"/>
    <row r="3554" hidden="1" x14ac:dyDescent="0.25"/>
    <row r="3555" hidden="1" x14ac:dyDescent="0.25"/>
    <row r="3556" hidden="1" x14ac:dyDescent="0.25"/>
    <row r="3557" hidden="1" x14ac:dyDescent="0.25"/>
    <row r="3558" hidden="1" x14ac:dyDescent="0.25"/>
    <row r="3559" hidden="1" x14ac:dyDescent="0.25"/>
    <row r="3560" hidden="1" x14ac:dyDescent="0.25"/>
    <row r="3561" hidden="1" x14ac:dyDescent="0.25"/>
    <row r="3562" hidden="1" x14ac:dyDescent="0.25"/>
    <row r="3563" hidden="1" x14ac:dyDescent="0.25"/>
    <row r="3564" hidden="1" x14ac:dyDescent="0.25"/>
    <row r="3565" hidden="1" x14ac:dyDescent="0.25"/>
    <row r="3566" hidden="1" x14ac:dyDescent="0.25"/>
    <row r="3567" hidden="1" x14ac:dyDescent="0.25"/>
    <row r="3568" hidden="1" x14ac:dyDescent="0.25"/>
    <row r="3569" hidden="1" x14ac:dyDescent="0.25"/>
    <row r="3570" hidden="1" x14ac:dyDescent="0.25"/>
    <row r="3571" hidden="1" x14ac:dyDescent="0.25"/>
    <row r="3572" hidden="1" x14ac:dyDescent="0.25"/>
    <row r="3573" hidden="1" x14ac:dyDescent="0.25"/>
    <row r="3574" hidden="1" x14ac:dyDescent="0.25"/>
    <row r="3575" hidden="1" x14ac:dyDescent="0.25"/>
    <row r="3576" hidden="1" x14ac:dyDescent="0.25"/>
    <row r="3577" hidden="1" x14ac:dyDescent="0.25"/>
    <row r="3578" hidden="1" x14ac:dyDescent="0.25"/>
    <row r="3579" hidden="1" x14ac:dyDescent="0.25"/>
    <row r="3580" hidden="1" x14ac:dyDescent="0.25"/>
    <row r="3581" hidden="1" x14ac:dyDescent="0.25"/>
    <row r="3582" hidden="1" x14ac:dyDescent="0.25"/>
    <row r="3583" hidden="1" x14ac:dyDescent="0.25"/>
    <row r="3584" hidden="1" x14ac:dyDescent="0.25"/>
    <row r="3585" hidden="1" x14ac:dyDescent="0.25"/>
    <row r="3586" hidden="1" x14ac:dyDescent="0.25"/>
    <row r="3587" hidden="1" x14ac:dyDescent="0.25"/>
    <row r="3588" hidden="1" x14ac:dyDescent="0.25"/>
    <row r="3589" hidden="1" x14ac:dyDescent="0.25"/>
    <row r="3590" hidden="1" x14ac:dyDescent="0.25"/>
    <row r="3591" hidden="1" x14ac:dyDescent="0.25"/>
    <row r="3592" hidden="1" x14ac:dyDescent="0.25"/>
    <row r="3593" hidden="1" x14ac:dyDescent="0.25"/>
    <row r="3594" hidden="1" x14ac:dyDescent="0.25"/>
    <row r="3595" hidden="1" x14ac:dyDescent="0.25"/>
    <row r="3596" hidden="1" x14ac:dyDescent="0.25"/>
    <row r="3597" hidden="1" x14ac:dyDescent="0.25"/>
    <row r="3598" hidden="1" x14ac:dyDescent="0.25"/>
    <row r="3599" hidden="1" x14ac:dyDescent="0.25"/>
    <row r="3600" hidden="1" x14ac:dyDescent="0.25"/>
    <row r="3601" hidden="1" x14ac:dyDescent="0.25"/>
    <row r="3602" hidden="1" x14ac:dyDescent="0.25"/>
    <row r="3603" hidden="1" x14ac:dyDescent="0.25"/>
    <row r="3604" hidden="1" x14ac:dyDescent="0.25"/>
    <row r="3605" hidden="1" x14ac:dyDescent="0.25"/>
    <row r="3606" hidden="1" x14ac:dyDescent="0.25"/>
    <row r="3607" hidden="1" x14ac:dyDescent="0.25"/>
    <row r="3608" hidden="1" x14ac:dyDescent="0.25"/>
    <row r="3609" hidden="1" x14ac:dyDescent="0.25"/>
    <row r="3610" hidden="1" x14ac:dyDescent="0.25"/>
    <row r="3611" hidden="1" x14ac:dyDescent="0.25"/>
    <row r="3612" hidden="1" x14ac:dyDescent="0.25"/>
    <row r="3613" hidden="1" x14ac:dyDescent="0.25"/>
    <row r="3614" hidden="1" x14ac:dyDescent="0.25"/>
    <row r="3615" hidden="1" x14ac:dyDescent="0.25"/>
    <row r="3616" hidden="1" x14ac:dyDescent="0.25"/>
    <row r="3617" hidden="1" x14ac:dyDescent="0.25"/>
    <row r="3618" hidden="1" x14ac:dyDescent="0.25"/>
    <row r="3619" hidden="1" x14ac:dyDescent="0.25"/>
    <row r="3620" hidden="1" x14ac:dyDescent="0.25"/>
    <row r="3621" hidden="1" x14ac:dyDescent="0.25"/>
    <row r="3622" hidden="1" x14ac:dyDescent="0.25"/>
    <row r="3623" hidden="1" x14ac:dyDescent="0.25"/>
    <row r="3624" hidden="1" x14ac:dyDescent="0.25"/>
    <row r="3625" hidden="1" x14ac:dyDescent="0.25"/>
    <row r="3626" hidden="1" x14ac:dyDescent="0.25"/>
    <row r="3627" hidden="1" x14ac:dyDescent="0.25"/>
    <row r="3628" hidden="1" x14ac:dyDescent="0.25"/>
    <row r="3629" hidden="1" x14ac:dyDescent="0.25"/>
    <row r="3630" hidden="1" x14ac:dyDescent="0.25"/>
    <row r="3631" hidden="1" x14ac:dyDescent="0.25"/>
    <row r="3632" hidden="1" x14ac:dyDescent="0.25"/>
    <row r="3633" hidden="1" x14ac:dyDescent="0.25"/>
    <row r="3634" hidden="1" x14ac:dyDescent="0.25"/>
    <row r="3635" hidden="1" x14ac:dyDescent="0.25"/>
    <row r="3636" hidden="1" x14ac:dyDescent="0.25"/>
    <row r="3637" hidden="1" x14ac:dyDescent="0.25"/>
    <row r="3638" hidden="1" x14ac:dyDescent="0.25"/>
    <row r="3639" hidden="1" x14ac:dyDescent="0.25"/>
    <row r="3640" hidden="1" x14ac:dyDescent="0.25"/>
    <row r="3641" hidden="1" x14ac:dyDescent="0.25"/>
    <row r="3642" hidden="1" x14ac:dyDescent="0.25"/>
    <row r="3643" hidden="1" x14ac:dyDescent="0.25"/>
    <row r="3644" hidden="1" x14ac:dyDescent="0.25"/>
    <row r="3645" hidden="1" x14ac:dyDescent="0.25"/>
    <row r="3646" hidden="1" x14ac:dyDescent="0.25"/>
    <row r="3647" hidden="1" x14ac:dyDescent="0.25"/>
    <row r="3648" hidden="1" x14ac:dyDescent="0.25"/>
    <row r="3649" hidden="1" x14ac:dyDescent="0.25"/>
    <row r="3650" hidden="1" x14ac:dyDescent="0.25"/>
    <row r="3651" hidden="1" x14ac:dyDescent="0.25"/>
    <row r="3652" hidden="1" x14ac:dyDescent="0.25"/>
    <row r="3653" hidden="1" x14ac:dyDescent="0.25"/>
    <row r="3654" hidden="1" x14ac:dyDescent="0.25"/>
    <row r="3655" hidden="1" x14ac:dyDescent="0.25"/>
    <row r="3656" hidden="1" x14ac:dyDescent="0.25"/>
    <row r="3657" hidden="1" x14ac:dyDescent="0.25"/>
    <row r="3658" hidden="1" x14ac:dyDescent="0.25"/>
    <row r="3659" hidden="1" x14ac:dyDescent="0.25"/>
    <row r="3660" hidden="1" x14ac:dyDescent="0.25"/>
    <row r="3661" hidden="1" x14ac:dyDescent="0.25"/>
    <row r="3662" hidden="1" x14ac:dyDescent="0.25"/>
    <row r="3663" hidden="1" x14ac:dyDescent="0.25"/>
    <row r="3664" hidden="1" x14ac:dyDescent="0.25"/>
    <row r="3665" hidden="1" x14ac:dyDescent="0.25"/>
    <row r="3666" hidden="1" x14ac:dyDescent="0.25"/>
    <row r="3667" hidden="1" x14ac:dyDescent="0.25"/>
    <row r="3668" hidden="1" x14ac:dyDescent="0.25"/>
    <row r="3669" hidden="1" x14ac:dyDescent="0.25"/>
    <row r="3670" hidden="1" x14ac:dyDescent="0.25"/>
    <row r="3671" hidden="1" x14ac:dyDescent="0.25"/>
    <row r="3672" hidden="1" x14ac:dyDescent="0.25"/>
    <row r="3673" hidden="1" x14ac:dyDescent="0.25"/>
    <row r="3674" hidden="1" x14ac:dyDescent="0.25"/>
    <row r="3675" hidden="1" x14ac:dyDescent="0.25"/>
    <row r="3676" hidden="1" x14ac:dyDescent="0.25"/>
    <row r="3677" hidden="1" x14ac:dyDescent="0.25"/>
    <row r="3678" hidden="1" x14ac:dyDescent="0.25"/>
    <row r="3679" hidden="1" x14ac:dyDescent="0.25"/>
    <row r="3680" hidden="1" x14ac:dyDescent="0.25"/>
    <row r="3681" hidden="1" x14ac:dyDescent="0.25"/>
    <row r="3682" hidden="1" x14ac:dyDescent="0.25"/>
    <row r="3683" hidden="1" x14ac:dyDescent="0.25"/>
    <row r="3684" hidden="1" x14ac:dyDescent="0.25"/>
    <row r="3685" hidden="1" x14ac:dyDescent="0.25"/>
    <row r="3686" hidden="1" x14ac:dyDescent="0.25"/>
    <row r="3687" hidden="1" x14ac:dyDescent="0.25"/>
    <row r="3688" hidden="1" x14ac:dyDescent="0.25"/>
    <row r="3689" hidden="1" x14ac:dyDescent="0.25"/>
    <row r="3690" hidden="1" x14ac:dyDescent="0.25"/>
    <row r="3691" hidden="1" x14ac:dyDescent="0.25"/>
    <row r="3692" hidden="1" x14ac:dyDescent="0.25"/>
    <row r="3693" hidden="1" x14ac:dyDescent="0.25"/>
    <row r="3694" hidden="1" x14ac:dyDescent="0.25"/>
    <row r="3695" hidden="1" x14ac:dyDescent="0.25"/>
    <row r="3696" hidden="1" x14ac:dyDescent="0.25"/>
    <row r="3697" hidden="1" x14ac:dyDescent="0.25"/>
    <row r="3698" hidden="1" x14ac:dyDescent="0.25"/>
    <row r="3699" hidden="1" x14ac:dyDescent="0.25"/>
    <row r="3700" hidden="1" x14ac:dyDescent="0.25"/>
    <row r="3701" hidden="1" x14ac:dyDescent="0.25"/>
    <row r="3702" hidden="1" x14ac:dyDescent="0.25"/>
    <row r="3703" hidden="1" x14ac:dyDescent="0.25"/>
    <row r="3704" hidden="1" x14ac:dyDescent="0.25"/>
    <row r="3705" hidden="1" x14ac:dyDescent="0.25"/>
    <row r="3706" hidden="1" x14ac:dyDescent="0.25"/>
    <row r="3707" hidden="1" x14ac:dyDescent="0.25"/>
    <row r="3708" hidden="1" x14ac:dyDescent="0.25"/>
    <row r="3709" hidden="1" x14ac:dyDescent="0.25"/>
    <row r="3710" hidden="1" x14ac:dyDescent="0.25"/>
    <row r="3711" hidden="1" x14ac:dyDescent="0.25"/>
    <row r="3712" hidden="1" x14ac:dyDescent="0.25"/>
    <row r="3713" hidden="1" x14ac:dyDescent="0.25"/>
    <row r="3714" hidden="1" x14ac:dyDescent="0.25"/>
    <row r="3715" hidden="1" x14ac:dyDescent="0.25"/>
    <row r="3716" hidden="1" x14ac:dyDescent="0.25"/>
    <row r="3717" hidden="1" x14ac:dyDescent="0.25"/>
    <row r="3718" hidden="1" x14ac:dyDescent="0.25"/>
    <row r="3719" hidden="1" x14ac:dyDescent="0.25"/>
    <row r="3720" hidden="1" x14ac:dyDescent="0.25"/>
    <row r="3721" hidden="1" x14ac:dyDescent="0.25"/>
    <row r="3722" hidden="1" x14ac:dyDescent="0.25"/>
    <row r="3723" hidden="1" x14ac:dyDescent="0.25"/>
    <row r="3724" hidden="1" x14ac:dyDescent="0.25"/>
    <row r="3725" hidden="1" x14ac:dyDescent="0.25"/>
    <row r="3726" hidden="1" x14ac:dyDescent="0.25"/>
    <row r="3727" hidden="1" x14ac:dyDescent="0.25"/>
    <row r="3728" hidden="1" x14ac:dyDescent="0.25"/>
    <row r="3729" hidden="1" x14ac:dyDescent="0.25"/>
    <row r="3730" hidden="1" x14ac:dyDescent="0.25"/>
    <row r="3731" hidden="1" x14ac:dyDescent="0.25"/>
    <row r="3732" hidden="1" x14ac:dyDescent="0.25"/>
    <row r="3733" hidden="1" x14ac:dyDescent="0.25"/>
    <row r="3734" hidden="1" x14ac:dyDescent="0.25"/>
    <row r="3735" hidden="1" x14ac:dyDescent="0.25"/>
    <row r="3736" hidden="1" x14ac:dyDescent="0.25"/>
    <row r="3737" hidden="1" x14ac:dyDescent="0.25"/>
    <row r="3738" hidden="1" x14ac:dyDescent="0.25"/>
    <row r="3739" hidden="1" x14ac:dyDescent="0.25"/>
    <row r="3740" hidden="1" x14ac:dyDescent="0.25"/>
    <row r="3741" hidden="1" x14ac:dyDescent="0.25"/>
    <row r="3742" hidden="1" x14ac:dyDescent="0.25"/>
    <row r="3743" hidden="1" x14ac:dyDescent="0.25"/>
    <row r="3744" hidden="1" x14ac:dyDescent="0.25"/>
    <row r="3745" hidden="1" x14ac:dyDescent="0.25"/>
    <row r="3746" hidden="1" x14ac:dyDescent="0.25"/>
    <row r="3747" hidden="1" x14ac:dyDescent="0.25"/>
    <row r="3748" hidden="1" x14ac:dyDescent="0.25"/>
    <row r="3749" hidden="1" x14ac:dyDescent="0.25"/>
    <row r="3750" hidden="1" x14ac:dyDescent="0.25"/>
    <row r="3751" hidden="1" x14ac:dyDescent="0.25"/>
    <row r="3752" hidden="1" x14ac:dyDescent="0.25"/>
    <row r="3753" hidden="1" x14ac:dyDescent="0.25"/>
    <row r="3754" hidden="1" x14ac:dyDescent="0.25"/>
    <row r="3755" hidden="1" x14ac:dyDescent="0.25"/>
    <row r="3756" hidden="1" x14ac:dyDescent="0.25"/>
    <row r="3757" hidden="1" x14ac:dyDescent="0.25"/>
    <row r="3758" hidden="1" x14ac:dyDescent="0.25"/>
    <row r="3759" hidden="1" x14ac:dyDescent="0.25"/>
    <row r="3760" hidden="1" x14ac:dyDescent="0.25"/>
    <row r="3761" hidden="1" x14ac:dyDescent="0.25"/>
    <row r="3762" hidden="1" x14ac:dyDescent="0.25"/>
    <row r="3763" hidden="1" x14ac:dyDescent="0.25"/>
    <row r="3764" hidden="1" x14ac:dyDescent="0.25"/>
    <row r="3765" hidden="1" x14ac:dyDescent="0.25"/>
    <row r="3766" hidden="1" x14ac:dyDescent="0.25"/>
    <row r="3767" hidden="1" x14ac:dyDescent="0.25"/>
    <row r="3768" hidden="1" x14ac:dyDescent="0.25"/>
    <row r="3769" hidden="1" x14ac:dyDescent="0.25"/>
    <row r="3770" hidden="1" x14ac:dyDescent="0.25"/>
    <row r="3771" hidden="1" x14ac:dyDescent="0.25"/>
    <row r="3772" hidden="1" x14ac:dyDescent="0.25"/>
    <row r="3773" hidden="1" x14ac:dyDescent="0.25"/>
    <row r="3774" hidden="1" x14ac:dyDescent="0.25"/>
    <row r="3775" hidden="1" x14ac:dyDescent="0.25"/>
    <row r="3776" hidden="1" x14ac:dyDescent="0.25"/>
    <row r="3777" hidden="1" x14ac:dyDescent="0.25"/>
    <row r="3778" hidden="1" x14ac:dyDescent="0.25"/>
    <row r="3779" hidden="1" x14ac:dyDescent="0.25"/>
    <row r="3780" hidden="1" x14ac:dyDescent="0.25"/>
    <row r="3781" hidden="1" x14ac:dyDescent="0.25"/>
    <row r="3782" hidden="1" x14ac:dyDescent="0.25"/>
    <row r="3783" hidden="1" x14ac:dyDescent="0.25"/>
    <row r="3784" hidden="1" x14ac:dyDescent="0.25"/>
    <row r="3785" hidden="1" x14ac:dyDescent="0.25"/>
    <row r="3786" hidden="1" x14ac:dyDescent="0.25"/>
    <row r="3787" hidden="1" x14ac:dyDescent="0.25"/>
    <row r="3788" hidden="1" x14ac:dyDescent="0.25"/>
    <row r="3789" hidden="1" x14ac:dyDescent="0.25"/>
    <row r="3790" hidden="1" x14ac:dyDescent="0.25"/>
    <row r="3791" hidden="1" x14ac:dyDescent="0.25"/>
    <row r="3792" hidden="1" x14ac:dyDescent="0.25"/>
    <row r="3793" hidden="1" x14ac:dyDescent="0.25"/>
    <row r="3794" hidden="1" x14ac:dyDescent="0.25"/>
    <row r="3795" hidden="1" x14ac:dyDescent="0.25"/>
    <row r="3796" hidden="1" x14ac:dyDescent="0.25"/>
    <row r="3797" hidden="1" x14ac:dyDescent="0.25"/>
    <row r="3798" hidden="1" x14ac:dyDescent="0.25"/>
    <row r="3799" hidden="1" x14ac:dyDescent="0.25"/>
    <row r="3800" hidden="1" x14ac:dyDescent="0.25"/>
    <row r="3801" hidden="1" x14ac:dyDescent="0.25"/>
    <row r="3802" hidden="1" x14ac:dyDescent="0.25"/>
    <row r="3803" hidden="1" x14ac:dyDescent="0.25"/>
    <row r="3804" hidden="1" x14ac:dyDescent="0.25"/>
    <row r="3805" hidden="1" x14ac:dyDescent="0.25"/>
    <row r="3806" hidden="1" x14ac:dyDescent="0.25"/>
    <row r="3807" hidden="1" x14ac:dyDescent="0.25"/>
    <row r="3808" hidden="1" x14ac:dyDescent="0.25"/>
    <row r="3809" hidden="1" x14ac:dyDescent="0.25"/>
    <row r="3810" hidden="1" x14ac:dyDescent="0.25"/>
    <row r="3811" hidden="1" x14ac:dyDescent="0.25"/>
    <row r="3812" hidden="1" x14ac:dyDescent="0.25"/>
    <row r="3813" hidden="1" x14ac:dyDescent="0.25"/>
    <row r="3814" hidden="1" x14ac:dyDescent="0.25"/>
    <row r="3815" hidden="1" x14ac:dyDescent="0.25"/>
    <row r="3816" hidden="1" x14ac:dyDescent="0.25"/>
    <row r="3817" hidden="1" x14ac:dyDescent="0.25"/>
    <row r="3818" hidden="1" x14ac:dyDescent="0.25"/>
    <row r="3819" hidden="1" x14ac:dyDescent="0.25"/>
    <row r="3820" hidden="1" x14ac:dyDescent="0.25"/>
    <row r="3821" hidden="1" x14ac:dyDescent="0.25"/>
    <row r="3822" hidden="1" x14ac:dyDescent="0.25"/>
    <row r="3823" hidden="1" x14ac:dyDescent="0.25"/>
    <row r="3824" hidden="1" x14ac:dyDescent="0.25"/>
    <row r="3825" hidden="1" x14ac:dyDescent="0.25"/>
    <row r="3826" hidden="1" x14ac:dyDescent="0.25"/>
    <row r="3827" hidden="1" x14ac:dyDescent="0.25"/>
    <row r="3828" hidden="1" x14ac:dyDescent="0.25"/>
    <row r="3829" hidden="1" x14ac:dyDescent="0.25"/>
    <row r="3830" hidden="1" x14ac:dyDescent="0.25"/>
    <row r="3831" hidden="1" x14ac:dyDescent="0.25"/>
    <row r="3832" hidden="1" x14ac:dyDescent="0.25"/>
    <row r="3833" hidden="1" x14ac:dyDescent="0.25"/>
    <row r="3834" hidden="1" x14ac:dyDescent="0.25"/>
    <row r="3835" hidden="1" x14ac:dyDescent="0.25"/>
    <row r="3836" hidden="1" x14ac:dyDescent="0.25"/>
    <row r="3837" hidden="1" x14ac:dyDescent="0.25"/>
    <row r="3838" hidden="1" x14ac:dyDescent="0.25"/>
    <row r="3839" hidden="1" x14ac:dyDescent="0.25"/>
    <row r="3840" hidden="1" x14ac:dyDescent="0.25"/>
    <row r="3841" hidden="1" x14ac:dyDescent="0.25"/>
    <row r="3842" hidden="1" x14ac:dyDescent="0.25"/>
    <row r="3843" hidden="1" x14ac:dyDescent="0.25"/>
    <row r="3844" hidden="1" x14ac:dyDescent="0.25"/>
    <row r="3845" hidden="1" x14ac:dyDescent="0.25"/>
    <row r="3846" hidden="1" x14ac:dyDescent="0.25"/>
    <row r="3847" hidden="1" x14ac:dyDescent="0.25"/>
    <row r="3848" hidden="1" x14ac:dyDescent="0.25"/>
    <row r="3849" hidden="1" x14ac:dyDescent="0.25"/>
    <row r="3850" hidden="1" x14ac:dyDescent="0.25"/>
    <row r="3851" hidden="1" x14ac:dyDescent="0.25"/>
    <row r="3852" hidden="1" x14ac:dyDescent="0.25"/>
    <row r="3853" hidden="1" x14ac:dyDescent="0.25"/>
    <row r="3854" hidden="1" x14ac:dyDescent="0.25"/>
    <row r="3855" hidden="1" x14ac:dyDescent="0.25"/>
    <row r="3856" hidden="1" x14ac:dyDescent="0.25"/>
    <row r="3857" hidden="1" x14ac:dyDescent="0.25"/>
    <row r="3858" hidden="1" x14ac:dyDescent="0.25"/>
    <row r="3859" hidden="1" x14ac:dyDescent="0.25"/>
    <row r="3860" hidden="1" x14ac:dyDescent="0.25"/>
    <row r="3861" hidden="1" x14ac:dyDescent="0.25"/>
    <row r="3862" hidden="1" x14ac:dyDescent="0.25"/>
    <row r="3863" hidden="1" x14ac:dyDescent="0.25"/>
    <row r="3864" hidden="1" x14ac:dyDescent="0.25"/>
    <row r="3865" hidden="1" x14ac:dyDescent="0.25"/>
    <row r="3866" hidden="1" x14ac:dyDescent="0.25"/>
    <row r="3867" hidden="1" x14ac:dyDescent="0.25"/>
    <row r="3868" hidden="1" x14ac:dyDescent="0.25"/>
    <row r="3869" hidden="1" x14ac:dyDescent="0.25"/>
    <row r="3870" hidden="1" x14ac:dyDescent="0.25"/>
    <row r="3871" hidden="1" x14ac:dyDescent="0.25"/>
    <row r="3872" hidden="1" x14ac:dyDescent="0.25"/>
    <row r="3873" hidden="1" x14ac:dyDescent="0.25"/>
    <row r="3874" hidden="1" x14ac:dyDescent="0.25"/>
    <row r="3875" hidden="1" x14ac:dyDescent="0.25"/>
    <row r="3876" hidden="1" x14ac:dyDescent="0.25"/>
    <row r="3877" hidden="1" x14ac:dyDescent="0.25"/>
    <row r="3878" hidden="1" x14ac:dyDescent="0.25"/>
    <row r="3879" hidden="1" x14ac:dyDescent="0.25"/>
    <row r="3880" hidden="1" x14ac:dyDescent="0.25"/>
    <row r="3881" hidden="1" x14ac:dyDescent="0.25"/>
    <row r="3882" hidden="1" x14ac:dyDescent="0.25"/>
    <row r="3883" hidden="1" x14ac:dyDescent="0.25"/>
    <row r="3884" hidden="1" x14ac:dyDescent="0.25"/>
    <row r="3885" hidden="1" x14ac:dyDescent="0.25"/>
    <row r="3886" hidden="1" x14ac:dyDescent="0.25"/>
    <row r="3887" hidden="1" x14ac:dyDescent="0.25"/>
    <row r="3888" hidden="1" x14ac:dyDescent="0.25"/>
    <row r="3889" hidden="1" x14ac:dyDescent="0.25"/>
    <row r="3890" hidden="1" x14ac:dyDescent="0.25"/>
    <row r="3891" hidden="1" x14ac:dyDescent="0.25"/>
    <row r="3892" hidden="1" x14ac:dyDescent="0.25"/>
    <row r="3893" hidden="1" x14ac:dyDescent="0.25"/>
    <row r="3894" hidden="1" x14ac:dyDescent="0.25"/>
    <row r="3895" hidden="1" x14ac:dyDescent="0.25"/>
    <row r="3896" hidden="1" x14ac:dyDescent="0.25"/>
    <row r="3897" hidden="1" x14ac:dyDescent="0.25"/>
    <row r="3898" hidden="1" x14ac:dyDescent="0.25"/>
    <row r="3899" hidden="1" x14ac:dyDescent="0.25"/>
    <row r="3900" hidden="1" x14ac:dyDescent="0.25"/>
    <row r="3901" hidden="1" x14ac:dyDescent="0.25"/>
    <row r="3902" hidden="1" x14ac:dyDescent="0.25"/>
    <row r="3903" hidden="1" x14ac:dyDescent="0.25"/>
    <row r="3904" hidden="1" x14ac:dyDescent="0.25"/>
    <row r="3905" hidden="1" x14ac:dyDescent="0.25"/>
    <row r="3906" hidden="1" x14ac:dyDescent="0.25"/>
    <row r="3907" hidden="1" x14ac:dyDescent="0.25"/>
    <row r="3908" hidden="1" x14ac:dyDescent="0.25"/>
    <row r="3909" hidden="1" x14ac:dyDescent="0.25"/>
    <row r="3910" hidden="1" x14ac:dyDescent="0.25"/>
    <row r="3911" hidden="1" x14ac:dyDescent="0.25"/>
    <row r="3912" hidden="1" x14ac:dyDescent="0.25"/>
    <row r="3913" hidden="1" x14ac:dyDescent="0.25"/>
    <row r="3914" hidden="1" x14ac:dyDescent="0.25"/>
    <row r="3915" hidden="1" x14ac:dyDescent="0.25"/>
    <row r="3916" hidden="1" x14ac:dyDescent="0.25"/>
    <row r="3917" hidden="1" x14ac:dyDescent="0.25"/>
    <row r="3918" hidden="1" x14ac:dyDescent="0.25"/>
    <row r="3919" hidden="1" x14ac:dyDescent="0.25"/>
    <row r="3920" hidden="1" x14ac:dyDescent="0.25"/>
    <row r="3921" hidden="1" x14ac:dyDescent="0.25"/>
    <row r="3922" hidden="1" x14ac:dyDescent="0.25"/>
    <row r="3923" hidden="1" x14ac:dyDescent="0.25"/>
    <row r="3924" hidden="1" x14ac:dyDescent="0.25"/>
    <row r="3925" hidden="1" x14ac:dyDescent="0.25"/>
    <row r="3926" hidden="1" x14ac:dyDescent="0.25"/>
    <row r="3927" hidden="1" x14ac:dyDescent="0.25"/>
    <row r="3928" hidden="1" x14ac:dyDescent="0.25"/>
    <row r="3929" hidden="1" x14ac:dyDescent="0.25"/>
    <row r="3930" hidden="1" x14ac:dyDescent="0.25"/>
    <row r="3931" hidden="1" x14ac:dyDescent="0.25"/>
    <row r="3932" hidden="1" x14ac:dyDescent="0.25"/>
    <row r="3933" hidden="1" x14ac:dyDescent="0.25"/>
    <row r="3934" hidden="1" x14ac:dyDescent="0.25"/>
    <row r="3935" hidden="1" x14ac:dyDescent="0.25"/>
    <row r="3936" hidden="1" x14ac:dyDescent="0.25"/>
    <row r="3937" hidden="1" x14ac:dyDescent="0.25"/>
    <row r="3938" hidden="1" x14ac:dyDescent="0.25"/>
    <row r="3939" hidden="1" x14ac:dyDescent="0.25"/>
    <row r="3940" hidden="1" x14ac:dyDescent="0.25"/>
    <row r="3941" hidden="1" x14ac:dyDescent="0.25"/>
    <row r="3942" hidden="1" x14ac:dyDescent="0.25"/>
    <row r="3943" hidden="1" x14ac:dyDescent="0.25"/>
    <row r="3944" hidden="1" x14ac:dyDescent="0.25"/>
    <row r="3945" hidden="1" x14ac:dyDescent="0.25"/>
    <row r="3946" hidden="1" x14ac:dyDescent="0.25"/>
    <row r="3947" hidden="1" x14ac:dyDescent="0.25"/>
    <row r="3948" hidden="1" x14ac:dyDescent="0.25"/>
    <row r="3949" hidden="1" x14ac:dyDescent="0.25"/>
    <row r="3950" hidden="1" x14ac:dyDescent="0.25"/>
    <row r="3951" hidden="1" x14ac:dyDescent="0.25"/>
    <row r="3952" hidden="1" x14ac:dyDescent="0.25"/>
    <row r="3953" hidden="1" x14ac:dyDescent="0.25"/>
    <row r="3954" hidden="1" x14ac:dyDescent="0.25"/>
    <row r="3955" hidden="1" x14ac:dyDescent="0.25"/>
    <row r="3956" hidden="1" x14ac:dyDescent="0.25"/>
    <row r="3957" hidden="1" x14ac:dyDescent="0.25"/>
    <row r="3958" hidden="1" x14ac:dyDescent="0.25"/>
    <row r="3959" hidden="1" x14ac:dyDescent="0.25"/>
    <row r="3960" hidden="1" x14ac:dyDescent="0.25"/>
    <row r="3961" hidden="1" x14ac:dyDescent="0.25"/>
    <row r="3962" hidden="1" x14ac:dyDescent="0.25"/>
    <row r="3963" hidden="1" x14ac:dyDescent="0.25"/>
    <row r="3964" hidden="1" x14ac:dyDescent="0.25"/>
    <row r="3965" hidden="1" x14ac:dyDescent="0.25"/>
    <row r="3966" hidden="1" x14ac:dyDescent="0.25"/>
    <row r="3967" hidden="1" x14ac:dyDescent="0.25"/>
    <row r="3968" hidden="1" x14ac:dyDescent="0.25"/>
    <row r="3969" hidden="1" x14ac:dyDescent="0.25"/>
    <row r="3970" hidden="1" x14ac:dyDescent="0.25"/>
    <row r="3971" hidden="1" x14ac:dyDescent="0.25"/>
    <row r="3972" hidden="1" x14ac:dyDescent="0.25"/>
    <row r="3973" hidden="1" x14ac:dyDescent="0.25"/>
    <row r="3974" hidden="1" x14ac:dyDescent="0.25"/>
    <row r="3975" hidden="1" x14ac:dyDescent="0.25"/>
    <row r="3976" hidden="1" x14ac:dyDescent="0.25"/>
    <row r="3977" hidden="1" x14ac:dyDescent="0.25"/>
    <row r="3978" hidden="1" x14ac:dyDescent="0.25"/>
    <row r="3979" hidden="1" x14ac:dyDescent="0.25"/>
    <row r="3980" hidden="1" x14ac:dyDescent="0.25"/>
    <row r="3981" hidden="1" x14ac:dyDescent="0.25"/>
    <row r="3982" hidden="1" x14ac:dyDescent="0.25"/>
    <row r="3983" hidden="1" x14ac:dyDescent="0.25"/>
    <row r="3984" hidden="1" x14ac:dyDescent="0.25"/>
    <row r="3985" hidden="1" x14ac:dyDescent="0.25"/>
    <row r="3986" hidden="1" x14ac:dyDescent="0.25"/>
    <row r="3987" hidden="1" x14ac:dyDescent="0.25"/>
    <row r="3988" hidden="1" x14ac:dyDescent="0.25"/>
    <row r="3989" hidden="1" x14ac:dyDescent="0.25"/>
    <row r="3990" hidden="1" x14ac:dyDescent="0.25"/>
    <row r="3991" hidden="1" x14ac:dyDescent="0.25"/>
    <row r="3992" hidden="1" x14ac:dyDescent="0.25"/>
    <row r="3993" hidden="1" x14ac:dyDescent="0.25"/>
    <row r="3994" hidden="1" x14ac:dyDescent="0.25"/>
    <row r="3995" hidden="1" x14ac:dyDescent="0.25"/>
    <row r="3996" hidden="1" x14ac:dyDescent="0.25"/>
    <row r="3997" hidden="1" x14ac:dyDescent="0.25"/>
    <row r="3998" hidden="1" x14ac:dyDescent="0.25"/>
    <row r="3999" hidden="1" x14ac:dyDescent="0.25"/>
    <row r="4000" hidden="1" x14ac:dyDescent="0.25"/>
    <row r="4001" hidden="1" x14ac:dyDescent="0.25"/>
    <row r="4002" hidden="1" x14ac:dyDescent="0.25"/>
    <row r="4003" hidden="1" x14ac:dyDescent="0.25"/>
    <row r="4004" hidden="1" x14ac:dyDescent="0.25"/>
    <row r="4005" hidden="1" x14ac:dyDescent="0.25"/>
    <row r="4006" hidden="1" x14ac:dyDescent="0.25"/>
    <row r="4007" hidden="1" x14ac:dyDescent="0.25"/>
    <row r="4008" hidden="1" x14ac:dyDescent="0.25"/>
    <row r="4009" hidden="1" x14ac:dyDescent="0.25"/>
    <row r="4010" hidden="1" x14ac:dyDescent="0.25"/>
    <row r="4011" hidden="1" x14ac:dyDescent="0.25"/>
    <row r="4012" hidden="1" x14ac:dyDescent="0.25"/>
    <row r="4013" hidden="1" x14ac:dyDescent="0.25"/>
    <row r="4014" hidden="1" x14ac:dyDescent="0.25"/>
    <row r="4015" hidden="1" x14ac:dyDescent="0.25"/>
    <row r="4016" hidden="1" x14ac:dyDescent="0.25"/>
    <row r="4017" hidden="1" x14ac:dyDescent="0.25"/>
    <row r="4018" hidden="1" x14ac:dyDescent="0.25"/>
    <row r="4019" hidden="1" x14ac:dyDescent="0.25"/>
    <row r="4020" hidden="1" x14ac:dyDescent="0.25"/>
    <row r="4021" hidden="1" x14ac:dyDescent="0.25"/>
    <row r="4022" hidden="1" x14ac:dyDescent="0.25"/>
    <row r="4023" hidden="1" x14ac:dyDescent="0.25"/>
    <row r="4024" hidden="1" x14ac:dyDescent="0.25"/>
    <row r="4025" hidden="1" x14ac:dyDescent="0.25"/>
    <row r="4026" hidden="1" x14ac:dyDescent="0.25"/>
    <row r="4027" hidden="1" x14ac:dyDescent="0.25"/>
    <row r="4028" hidden="1" x14ac:dyDescent="0.25"/>
    <row r="4029" hidden="1" x14ac:dyDescent="0.25"/>
    <row r="4030" hidden="1" x14ac:dyDescent="0.25"/>
    <row r="4031" hidden="1" x14ac:dyDescent="0.25"/>
    <row r="4032" hidden="1" x14ac:dyDescent="0.25"/>
    <row r="4033" hidden="1" x14ac:dyDescent="0.25"/>
    <row r="4034" hidden="1" x14ac:dyDescent="0.25"/>
    <row r="4035" hidden="1" x14ac:dyDescent="0.25"/>
    <row r="4036" hidden="1" x14ac:dyDescent="0.25"/>
    <row r="4037" hidden="1" x14ac:dyDescent="0.25"/>
    <row r="4038" hidden="1" x14ac:dyDescent="0.25"/>
    <row r="4039" hidden="1" x14ac:dyDescent="0.25"/>
    <row r="4040" hidden="1" x14ac:dyDescent="0.25"/>
    <row r="4041" hidden="1" x14ac:dyDescent="0.25"/>
    <row r="4042" hidden="1" x14ac:dyDescent="0.25"/>
    <row r="4043" hidden="1" x14ac:dyDescent="0.25"/>
    <row r="4044" hidden="1" x14ac:dyDescent="0.25"/>
    <row r="4045" hidden="1" x14ac:dyDescent="0.25"/>
    <row r="4046" hidden="1" x14ac:dyDescent="0.25"/>
    <row r="4047" hidden="1" x14ac:dyDescent="0.25"/>
    <row r="4048" hidden="1" x14ac:dyDescent="0.25"/>
    <row r="4049" hidden="1" x14ac:dyDescent="0.25"/>
    <row r="4050" hidden="1" x14ac:dyDescent="0.25"/>
    <row r="4051" hidden="1" x14ac:dyDescent="0.25"/>
    <row r="4052" hidden="1" x14ac:dyDescent="0.25"/>
    <row r="4053" hidden="1" x14ac:dyDescent="0.25"/>
    <row r="4054" hidden="1" x14ac:dyDescent="0.25"/>
    <row r="4055" hidden="1" x14ac:dyDescent="0.25"/>
    <row r="4056" hidden="1" x14ac:dyDescent="0.25"/>
    <row r="4057" hidden="1" x14ac:dyDescent="0.25"/>
    <row r="4058" hidden="1" x14ac:dyDescent="0.25"/>
    <row r="4059" hidden="1" x14ac:dyDescent="0.25"/>
    <row r="4060" hidden="1" x14ac:dyDescent="0.25"/>
    <row r="4061" hidden="1" x14ac:dyDescent="0.25"/>
    <row r="4062" hidden="1" x14ac:dyDescent="0.25"/>
    <row r="4063" hidden="1" x14ac:dyDescent="0.25"/>
    <row r="4064" hidden="1" x14ac:dyDescent="0.25"/>
    <row r="4065" hidden="1" x14ac:dyDescent="0.25"/>
    <row r="4066" hidden="1" x14ac:dyDescent="0.25"/>
    <row r="4067" hidden="1" x14ac:dyDescent="0.25"/>
    <row r="4068" hidden="1" x14ac:dyDescent="0.25"/>
    <row r="4069" hidden="1" x14ac:dyDescent="0.25"/>
    <row r="4070" hidden="1" x14ac:dyDescent="0.25"/>
    <row r="4071" hidden="1" x14ac:dyDescent="0.25"/>
    <row r="4072" hidden="1" x14ac:dyDescent="0.25"/>
    <row r="4073" hidden="1" x14ac:dyDescent="0.25"/>
    <row r="4074" hidden="1" x14ac:dyDescent="0.25"/>
    <row r="4075" hidden="1" x14ac:dyDescent="0.25"/>
    <row r="4076" hidden="1" x14ac:dyDescent="0.25"/>
    <row r="4077" hidden="1" x14ac:dyDescent="0.25"/>
    <row r="4078" hidden="1" x14ac:dyDescent="0.25"/>
    <row r="4079" hidden="1" x14ac:dyDescent="0.25"/>
    <row r="4080" hidden="1" x14ac:dyDescent="0.25"/>
    <row r="4081" hidden="1" x14ac:dyDescent="0.25"/>
    <row r="4082" hidden="1" x14ac:dyDescent="0.25"/>
    <row r="4083" hidden="1" x14ac:dyDescent="0.25"/>
    <row r="4084" hidden="1" x14ac:dyDescent="0.25"/>
    <row r="4085" hidden="1" x14ac:dyDescent="0.25"/>
    <row r="4086" hidden="1" x14ac:dyDescent="0.25"/>
    <row r="4087" hidden="1" x14ac:dyDescent="0.25"/>
    <row r="4088" hidden="1" x14ac:dyDescent="0.25"/>
    <row r="4089" hidden="1" x14ac:dyDescent="0.25"/>
    <row r="4090" hidden="1" x14ac:dyDescent="0.25"/>
    <row r="4091" hidden="1" x14ac:dyDescent="0.25"/>
    <row r="4092" hidden="1" x14ac:dyDescent="0.25"/>
    <row r="4093" hidden="1" x14ac:dyDescent="0.25"/>
    <row r="4094" hidden="1" x14ac:dyDescent="0.25"/>
    <row r="4095" hidden="1" x14ac:dyDescent="0.25"/>
    <row r="4096" hidden="1" x14ac:dyDescent="0.25"/>
    <row r="4097" hidden="1" x14ac:dyDescent="0.25"/>
    <row r="4098" hidden="1" x14ac:dyDescent="0.25"/>
    <row r="4099" hidden="1" x14ac:dyDescent="0.25"/>
    <row r="4100" hidden="1" x14ac:dyDescent="0.25"/>
    <row r="4101" hidden="1" x14ac:dyDescent="0.25"/>
    <row r="4102" hidden="1" x14ac:dyDescent="0.25"/>
    <row r="4103" hidden="1" x14ac:dyDescent="0.25"/>
    <row r="4104" hidden="1" x14ac:dyDescent="0.25"/>
    <row r="4105" hidden="1" x14ac:dyDescent="0.25"/>
    <row r="4106" hidden="1" x14ac:dyDescent="0.25"/>
    <row r="4107" hidden="1" x14ac:dyDescent="0.25"/>
    <row r="4108" hidden="1" x14ac:dyDescent="0.25"/>
    <row r="4109" hidden="1" x14ac:dyDescent="0.25"/>
    <row r="4110" hidden="1" x14ac:dyDescent="0.25"/>
    <row r="4111" hidden="1" x14ac:dyDescent="0.25"/>
    <row r="4112" hidden="1" x14ac:dyDescent="0.25"/>
    <row r="4113" hidden="1" x14ac:dyDescent="0.25"/>
    <row r="4114" hidden="1" x14ac:dyDescent="0.25"/>
    <row r="4115" hidden="1" x14ac:dyDescent="0.25"/>
    <row r="4116" hidden="1" x14ac:dyDescent="0.25"/>
    <row r="4117" hidden="1" x14ac:dyDescent="0.25"/>
    <row r="4118" hidden="1" x14ac:dyDescent="0.25"/>
    <row r="4119" hidden="1" x14ac:dyDescent="0.25"/>
    <row r="4120" hidden="1" x14ac:dyDescent="0.25"/>
    <row r="4121" hidden="1" x14ac:dyDescent="0.25"/>
    <row r="4122" hidden="1" x14ac:dyDescent="0.25"/>
    <row r="4123" hidden="1" x14ac:dyDescent="0.25"/>
    <row r="4124" hidden="1" x14ac:dyDescent="0.25"/>
    <row r="4125" hidden="1" x14ac:dyDescent="0.25"/>
    <row r="4126" hidden="1" x14ac:dyDescent="0.25"/>
    <row r="4127" hidden="1" x14ac:dyDescent="0.25"/>
    <row r="4128" hidden="1" x14ac:dyDescent="0.25"/>
    <row r="4129" hidden="1" x14ac:dyDescent="0.25"/>
    <row r="4130" hidden="1" x14ac:dyDescent="0.25"/>
    <row r="4131" hidden="1" x14ac:dyDescent="0.25"/>
    <row r="4132" hidden="1" x14ac:dyDescent="0.25"/>
    <row r="4133" hidden="1" x14ac:dyDescent="0.25"/>
    <row r="4134" hidden="1" x14ac:dyDescent="0.25"/>
    <row r="4135" hidden="1" x14ac:dyDescent="0.25"/>
    <row r="4136" hidden="1" x14ac:dyDescent="0.25"/>
    <row r="4137" hidden="1" x14ac:dyDescent="0.25"/>
    <row r="4138" hidden="1" x14ac:dyDescent="0.25"/>
    <row r="4139" hidden="1" x14ac:dyDescent="0.25"/>
    <row r="4140" hidden="1" x14ac:dyDescent="0.25"/>
    <row r="4141" hidden="1" x14ac:dyDescent="0.25"/>
    <row r="4142" hidden="1" x14ac:dyDescent="0.25"/>
    <row r="4143" hidden="1" x14ac:dyDescent="0.25"/>
    <row r="4144" hidden="1" x14ac:dyDescent="0.25"/>
    <row r="4145" hidden="1" x14ac:dyDescent="0.25"/>
    <row r="4146" hidden="1" x14ac:dyDescent="0.25"/>
    <row r="4147" hidden="1" x14ac:dyDescent="0.25"/>
    <row r="4148" hidden="1" x14ac:dyDescent="0.25"/>
    <row r="4149" hidden="1" x14ac:dyDescent="0.25"/>
    <row r="4150" hidden="1" x14ac:dyDescent="0.25"/>
    <row r="4151" hidden="1" x14ac:dyDescent="0.25"/>
    <row r="4152" hidden="1" x14ac:dyDescent="0.25"/>
    <row r="4153" hidden="1" x14ac:dyDescent="0.25"/>
    <row r="4154" hidden="1" x14ac:dyDescent="0.25"/>
    <row r="4155" hidden="1" x14ac:dyDescent="0.25"/>
    <row r="4156" hidden="1" x14ac:dyDescent="0.25"/>
    <row r="4157" hidden="1" x14ac:dyDescent="0.25"/>
    <row r="4158" hidden="1" x14ac:dyDescent="0.25"/>
    <row r="4159" hidden="1" x14ac:dyDescent="0.25"/>
    <row r="4160" hidden="1" x14ac:dyDescent="0.25"/>
    <row r="4161" hidden="1" x14ac:dyDescent="0.25"/>
    <row r="4162" hidden="1" x14ac:dyDescent="0.25"/>
    <row r="4163" hidden="1" x14ac:dyDescent="0.25"/>
    <row r="4164" hidden="1" x14ac:dyDescent="0.25"/>
    <row r="4165" hidden="1" x14ac:dyDescent="0.25"/>
    <row r="4166" hidden="1" x14ac:dyDescent="0.25"/>
    <row r="4167" hidden="1" x14ac:dyDescent="0.25"/>
    <row r="4168" hidden="1" x14ac:dyDescent="0.25"/>
    <row r="4169" hidden="1" x14ac:dyDescent="0.25"/>
    <row r="4170" hidden="1" x14ac:dyDescent="0.25"/>
    <row r="4171" hidden="1" x14ac:dyDescent="0.25"/>
    <row r="4172" hidden="1" x14ac:dyDescent="0.25"/>
    <row r="4173" hidden="1" x14ac:dyDescent="0.25"/>
    <row r="4174" hidden="1" x14ac:dyDescent="0.25"/>
    <row r="4175" hidden="1" x14ac:dyDescent="0.25"/>
    <row r="4176" hidden="1" x14ac:dyDescent="0.25"/>
    <row r="4177" hidden="1" x14ac:dyDescent="0.25"/>
    <row r="4178" hidden="1" x14ac:dyDescent="0.25"/>
    <row r="4179" hidden="1" x14ac:dyDescent="0.25"/>
    <row r="4180" hidden="1" x14ac:dyDescent="0.25"/>
    <row r="4181" hidden="1" x14ac:dyDescent="0.25"/>
    <row r="4182" hidden="1" x14ac:dyDescent="0.25"/>
    <row r="4183" hidden="1" x14ac:dyDescent="0.25"/>
    <row r="4184" hidden="1" x14ac:dyDescent="0.25"/>
    <row r="4185" hidden="1" x14ac:dyDescent="0.25"/>
    <row r="4186" hidden="1" x14ac:dyDescent="0.25"/>
    <row r="4187" hidden="1" x14ac:dyDescent="0.25"/>
    <row r="4188" hidden="1" x14ac:dyDescent="0.25"/>
    <row r="4189" hidden="1" x14ac:dyDescent="0.25"/>
    <row r="4190" hidden="1" x14ac:dyDescent="0.25"/>
    <row r="4191" hidden="1" x14ac:dyDescent="0.25"/>
    <row r="4192" hidden="1" x14ac:dyDescent="0.25"/>
    <row r="4193" hidden="1" x14ac:dyDescent="0.25"/>
    <row r="4194" hidden="1" x14ac:dyDescent="0.25"/>
    <row r="4195" hidden="1" x14ac:dyDescent="0.25"/>
    <row r="4196" hidden="1" x14ac:dyDescent="0.25"/>
    <row r="4197" hidden="1" x14ac:dyDescent="0.25"/>
    <row r="4198" hidden="1" x14ac:dyDescent="0.25"/>
    <row r="4199" hidden="1" x14ac:dyDescent="0.25"/>
    <row r="4200" hidden="1" x14ac:dyDescent="0.25"/>
    <row r="4201" hidden="1" x14ac:dyDescent="0.25"/>
    <row r="4202" hidden="1" x14ac:dyDescent="0.25"/>
    <row r="4203" hidden="1" x14ac:dyDescent="0.25"/>
    <row r="4204" hidden="1" x14ac:dyDescent="0.25"/>
    <row r="4205" hidden="1" x14ac:dyDescent="0.25"/>
    <row r="4206" hidden="1" x14ac:dyDescent="0.25"/>
    <row r="4207" hidden="1" x14ac:dyDescent="0.25"/>
    <row r="4208" hidden="1" x14ac:dyDescent="0.25"/>
    <row r="4209" hidden="1" x14ac:dyDescent="0.25"/>
    <row r="4210" hidden="1" x14ac:dyDescent="0.25"/>
    <row r="4211" hidden="1" x14ac:dyDescent="0.25"/>
    <row r="4212" hidden="1" x14ac:dyDescent="0.25"/>
    <row r="4213" hidden="1" x14ac:dyDescent="0.25"/>
    <row r="4214" hidden="1" x14ac:dyDescent="0.25"/>
    <row r="4215" hidden="1" x14ac:dyDescent="0.25"/>
    <row r="4216" hidden="1" x14ac:dyDescent="0.25"/>
    <row r="4217" hidden="1" x14ac:dyDescent="0.25"/>
    <row r="4218" hidden="1" x14ac:dyDescent="0.25"/>
    <row r="4219" hidden="1" x14ac:dyDescent="0.25"/>
    <row r="4220" hidden="1" x14ac:dyDescent="0.25"/>
    <row r="4221" hidden="1" x14ac:dyDescent="0.25"/>
    <row r="4222" hidden="1" x14ac:dyDescent="0.25"/>
    <row r="4223" hidden="1" x14ac:dyDescent="0.25"/>
    <row r="4224" hidden="1" x14ac:dyDescent="0.25"/>
    <row r="4225" hidden="1" x14ac:dyDescent="0.25"/>
    <row r="4226" hidden="1" x14ac:dyDescent="0.25"/>
    <row r="4227" hidden="1" x14ac:dyDescent="0.25"/>
    <row r="4228" hidden="1" x14ac:dyDescent="0.25"/>
    <row r="4229" hidden="1" x14ac:dyDescent="0.25"/>
    <row r="4230" hidden="1" x14ac:dyDescent="0.25"/>
    <row r="4231" hidden="1" x14ac:dyDescent="0.25"/>
    <row r="4232" hidden="1" x14ac:dyDescent="0.25"/>
    <row r="4233" hidden="1" x14ac:dyDescent="0.25"/>
    <row r="4234" hidden="1" x14ac:dyDescent="0.25"/>
    <row r="4235" hidden="1" x14ac:dyDescent="0.25"/>
    <row r="4236" hidden="1" x14ac:dyDescent="0.25"/>
    <row r="4237" hidden="1" x14ac:dyDescent="0.25"/>
    <row r="4238" hidden="1" x14ac:dyDescent="0.25"/>
    <row r="4239" hidden="1" x14ac:dyDescent="0.25"/>
    <row r="4240" hidden="1" x14ac:dyDescent="0.25"/>
    <row r="4241" hidden="1" x14ac:dyDescent="0.25"/>
    <row r="4242" hidden="1" x14ac:dyDescent="0.25"/>
    <row r="4243" hidden="1" x14ac:dyDescent="0.25"/>
    <row r="4244" hidden="1" x14ac:dyDescent="0.25"/>
    <row r="4245" hidden="1" x14ac:dyDescent="0.25"/>
    <row r="4246" hidden="1" x14ac:dyDescent="0.25"/>
    <row r="4247" hidden="1" x14ac:dyDescent="0.25"/>
    <row r="4248" hidden="1" x14ac:dyDescent="0.25"/>
    <row r="4249" hidden="1" x14ac:dyDescent="0.25"/>
    <row r="4250" hidden="1" x14ac:dyDescent="0.25"/>
    <row r="4251" hidden="1" x14ac:dyDescent="0.25"/>
    <row r="4252" hidden="1" x14ac:dyDescent="0.25"/>
    <row r="4253" hidden="1" x14ac:dyDescent="0.25"/>
    <row r="4254" hidden="1" x14ac:dyDescent="0.25"/>
    <row r="4255" hidden="1" x14ac:dyDescent="0.25"/>
    <row r="4256" hidden="1" x14ac:dyDescent="0.25"/>
    <row r="4257" hidden="1" x14ac:dyDescent="0.25"/>
    <row r="4258" hidden="1" x14ac:dyDescent="0.25"/>
    <row r="4259" hidden="1" x14ac:dyDescent="0.25"/>
    <row r="4260" hidden="1" x14ac:dyDescent="0.25"/>
    <row r="4261" hidden="1" x14ac:dyDescent="0.25"/>
    <row r="4262" hidden="1" x14ac:dyDescent="0.25"/>
    <row r="4263" hidden="1" x14ac:dyDescent="0.25"/>
    <row r="4264" hidden="1" x14ac:dyDescent="0.25"/>
    <row r="4265" hidden="1" x14ac:dyDescent="0.25"/>
    <row r="4266" hidden="1" x14ac:dyDescent="0.25"/>
    <row r="4267" hidden="1" x14ac:dyDescent="0.25"/>
    <row r="4268" hidden="1" x14ac:dyDescent="0.25"/>
    <row r="4269" hidden="1" x14ac:dyDescent="0.25"/>
    <row r="4270" hidden="1" x14ac:dyDescent="0.25"/>
    <row r="4271" hidden="1" x14ac:dyDescent="0.25"/>
    <row r="4272" hidden="1" x14ac:dyDescent="0.25"/>
    <row r="4273" hidden="1" x14ac:dyDescent="0.25"/>
    <row r="4274" hidden="1" x14ac:dyDescent="0.25"/>
    <row r="4275" hidden="1" x14ac:dyDescent="0.25"/>
    <row r="4276" hidden="1" x14ac:dyDescent="0.25"/>
    <row r="4277" hidden="1" x14ac:dyDescent="0.25"/>
    <row r="4278" hidden="1" x14ac:dyDescent="0.25"/>
    <row r="4279" hidden="1" x14ac:dyDescent="0.25"/>
    <row r="4280" hidden="1" x14ac:dyDescent="0.25"/>
    <row r="4281" hidden="1" x14ac:dyDescent="0.25"/>
    <row r="4282" hidden="1" x14ac:dyDescent="0.25"/>
    <row r="4283" hidden="1" x14ac:dyDescent="0.25"/>
    <row r="4284" hidden="1" x14ac:dyDescent="0.25"/>
    <row r="4285" hidden="1" x14ac:dyDescent="0.25"/>
    <row r="4286" hidden="1" x14ac:dyDescent="0.25"/>
    <row r="4287" hidden="1" x14ac:dyDescent="0.25"/>
    <row r="4288" hidden="1" x14ac:dyDescent="0.25"/>
    <row r="4289" hidden="1" x14ac:dyDescent="0.25"/>
    <row r="4290" hidden="1" x14ac:dyDescent="0.25"/>
    <row r="4291" hidden="1" x14ac:dyDescent="0.25"/>
    <row r="4292" hidden="1" x14ac:dyDescent="0.25"/>
    <row r="4293" hidden="1" x14ac:dyDescent="0.25"/>
    <row r="4294" hidden="1" x14ac:dyDescent="0.25"/>
    <row r="4295" hidden="1" x14ac:dyDescent="0.25"/>
    <row r="4296" hidden="1" x14ac:dyDescent="0.25"/>
    <row r="4297" hidden="1" x14ac:dyDescent="0.25"/>
    <row r="4298" hidden="1" x14ac:dyDescent="0.25"/>
    <row r="4299" hidden="1" x14ac:dyDescent="0.25"/>
    <row r="4300" hidden="1" x14ac:dyDescent="0.25"/>
    <row r="4301" hidden="1" x14ac:dyDescent="0.25"/>
    <row r="4302" hidden="1" x14ac:dyDescent="0.25"/>
    <row r="4303" hidden="1" x14ac:dyDescent="0.25"/>
    <row r="4304" hidden="1" x14ac:dyDescent="0.25"/>
    <row r="4305" hidden="1" x14ac:dyDescent="0.25"/>
    <row r="4306" hidden="1" x14ac:dyDescent="0.25"/>
    <row r="4307" hidden="1" x14ac:dyDescent="0.25"/>
    <row r="4308" hidden="1" x14ac:dyDescent="0.25"/>
    <row r="4309" hidden="1" x14ac:dyDescent="0.25"/>
    <row r="4310" hidden="1" x14ac:dyDescent="0.25"/>
    <row r="4311" hidden="1" x14ac:dyDescent="0.25"/>
    <row r="4312" hidden="1" x14ac:dyDescent="0.25"/>
    <row r="4313" hidden="1" x14ac:dyDescent="0.25"/>
    <row r="4314" hidden="1" x14ac:dyDescent="0.25"/>
    <row r="4315" hidden="1" x14ac:dyDescent="0.25"/>
    <row r="4316" hidden="1" x14ac:dyDescent="0.25"/>
    <row r="4317" hidden="1" x14ac:dyDescent="0.25"/>
    <row r="4318" hidden="1" x14ac:dyDescent="0.25"/>
    <row r="4319" hidden="1" x14ac:dyDescent="0.25"/>
    <row r="4320" hidden="1" x14ac:dyDescent="0.25"/>
    <row r="4321" hidden="1" x14ac:dyDescent="0.25"/>
    <row r="4322" hidden="1" x14ac:dyDescent="0.25"/>
    <row r="4323" hidden="1" x14ac:dyDescent="0.25"/>
    <row r="4324" hidden="1" x14ac:dyDescent="0.25"/>
    <row r="4325" hidden="1" x14ac:dyDescent="0.25"/>
    <row r="4326" hidden="1" x14ac:dyDescent="0.25"/>
    <row r="4327" hidden="1" x14ac:dyDescent="0.25"/>
    <row r="4328" hidden="1" x14ac:dyDescent="0.25"/>
    <row r="4329" hidden="1" x14ac:dyDescent="0.25"/>
    <row r="4330" hidden="1" x14ac:dyDescent="0.25"/>
    <row r="4331" hidden="1" x14ac:dyDescent="0.25"/>
    <row r="4332" hidden="1" x14ac:dyDescent="0.25"/>
    <row r="4333" hidden="1" x14ac:dyDescent="0.25"/>
    <row r="4334" hidden="1" x14ac:dyDescent="0.25"/>
    <row r="4335" hidden="1" x14ac:dyDescent="0.25"/>
    <row r="4336" hidden="1" x14ac:dyDescent="0.25"/>
    <row r="4337" hidden="1" x14ac:dyDescent="0.25"/>
    <row r="4338" hidden="1" x14ac:dyDescent="0.25"/>
    <row r="4339" hidden="1" x14ac:dyDescent="0.25"/>
    <row r="4340" hidden="1" x14ac:dyDescent="0.25"/>
    <row r="4341" hidden="1" x14ac:dyDescent="0.25"/>
    <row r="4342" hidden="1" x14ac:dyDescent="0.25"/>
    <row r="4343" hidden="1" x14ac:dyDescent="0.25"/>
    <row r="4344" hidden="1" x14ac:dyDescent="0.25"/>
    <row r="4345" hidden="1" x14ac:dyDescent="0.25"/>
    <row r="4346" hidden="1" x14ac:dyDescent="0.25"/>
    <row r="4347" hidden="1" x14ac:dyDescent="0.25"/>
    <row r="4348" hidden="1" x14ac:dyDescent="0.25"/>
    <row r="4349" hidden="1" x14ac:dyDescent="0.25"/>
    <row r="4350" hidden="1" x14ac:dyDescent="0.25"/>
    <row r="4351" hidden="1" x14ac:dyDescent="0.25"/>
    <row r="4352" hidden="1" x14ac:dyDescent="0.25"/>
    <row r="4353" hidden="1" x14ac:dyDescent="0.25"/>
    <row r="4354" hidden="1" x14ac:dyDescent="0.25"/>
    <row r="4355" hidden="1" x14ac:dyDescent="0.25"/>
    <row r="4356" hidden="1" x14ac:dyDescent="0.25"/>
    <row r="4357" hidden="1" x14ac:dyDescent="0.25"/>
    <row r="4358" hidden="1" x14ac:dyDescent="0.25"/>
    <row r="4359" hidden="1" x14ac:dyDescent="0.25"/>
    <row r="4360" hidden="1" x14ac:dyDescent="0.25"/>
    <row r="4361" hidden="1" x14ac:dyDescent="0.25"/>
    <row r="4362" hidden="1" x14ac:dyDescent="0.25"/>
    <row r="4363" hidden="1" x14ac:dyDescent="0.25"/>
    <row r="4364" hidden="1" x14ac:dyDescent="0.25"/>
    <row r="4365" hidden="1" x14ac:dyDescent="0.25"/>
    <row r="4366" hidden="1" x14ac:dyDescent="0.25"/>
    <row r="4367" hidden="1" x14ac:dyDescent="0.25"/>
    <row r="4368" hidden="1" x14ac:dyDescent="0.25"/>
    <row r="4369" hidden="1" x14ac:dyDescent="0.25"/>
    <row r="4370" hidden="1" x14ac:dyDescent="0.25"/>
    <row r="4371" hidden="1" x14ac:dyDescent="0.25"/>
    <row r="4372" hidden="1" x14ac:dyDescent="0.25"/>
    <row r="4373" hidden="1" x14ac:dyDescent="0.25"/>
    <row r="4374" hidden="1" x14ac:dyDescent="0.25"/>
    <row r="4375" hidden="1" x14ac:dyDescent="0.25"/>
    <row r="4376" hidden="1" x14ac:dyDescent="0.25"/>
    <row r="4377" hidden="1" x14ac:dyDescent="0.25"/>
    <row r="4378" hidden="1" x14ac:dyDescent="0.25"/>
    <row r="4379" hidden="1" x14ac:dyDescent="0.25"/>
    <row r="4380" hidden="1" x14ac:dyDescent="0.25"/>
    <row r="4381" hidden="1" x14ac:dyDescent="0.25"/>
    <row r="4382" hidden="1" x14ac:dyDescent="0.25"/>
    <row r="4383" hidden="1" x14ac:dyDescent="0.25"/>
    <row r="4384" hidden="1" x14ac:dyDescent="0.25"/>
    <row r="4385" hidden="1" x14ac:dyDescent="0.25"/>
    <row r="4386" hidden="1" x14ac:dyDescent="0.25"/>
    <row r="4387" hidden="1" x14ac:dyDescent="0.25"/>
    <row r="4388" hidden="1" x14ac:dyDescent="0.25"/>
    <row r="4389" hidden="1" x14ac:dyDescent="0.25"/>
    <row r="4390" hidden="1" x14ac:dyDescent="0.25"/>
    <row r="4391" hidden="1" x14ac:dyDescent="0.25"/>
    <row r="4392" hidden="1" x14ac:dyDescent="0.25"/>
    <row r="4393" hidden="1" x14ac:dyDescent="0.25"/>
    <row r="4394" hidden="1" x14ac:dyDescent="0.25"/>
    <row r="4395" hidden="1" x14ac:dyDescent="0.25"/>
    <row r="4396" hidden="1" x14ac:dyDescent="0.25"/>
    <row r="4397" hidden="1" x14ac:dyDescent="0.25"/>
    <row r="4398" hidden="1" x14ac:dyDescent="0.25"/>
    <row r="4399" hidden="1" x14ac:dyDescent="0.25"/>
    <row r="4400" hidden="1" x14ac:dyDescent="0.25"/>
    <row r="4401" hidden="1" x14ac:dyDescent="0.25"/>
    <row r="4402" hidden="1" x14ac:dyDescent="0.25"/>
    <row r="4403" hidden="1" x14ac:dyDescent="0.25"/>
    <row r="4404" hidden="1" x14ac:dyDescent="0.25"/>
    <row r="4405" hidden="1" x14ac:dyDescent="0.25"/>
    <row r="4406" hidden="1" x14ac:dyDescent="0.25"/>
    <row r="4407" hidden="1" x14ac:dyDescent="0.25"/>
    <row r="4408" hidden="1" x14ac:dyDescent="0.25"/>
    <row r="4409" hidden="1" x14ac:dyDescent="0.25"/>
    <row r="4410" hidden="1" x14ac:dyDescent="0.25"/>
    <row r="4411" hidden="1" x14ac:dyDescent="0.25"/>
    <row r="4412" hidden="1" x14ac:dyDescent="0.25"/>
    <row r="4413" hidden="1" x14ac:dyDescent="0.25"/>
    <row r="4414" hidden="1" x14ac:dyDescent="0.25"/>
    <row r="4415" hidden="1" x14ac:dyDescent="0.25"/>
    <row r="4416" hidden="1" x14ac:dyDescent="0.25"/>
    <row r="4417" hidden="1" x14ac:dyDescent="0.25"/>
    <row r="4418" hidden="1" x14ac:dyDescent="0.25"/>
    <row r="4419" hidden="1" x14ac:dyDescent="0.25"/>
    <row r="4420" hidden="1" x14ac:dyDescent="0.25"/>
    <row r="4421" hidden="1" x14ac:dyDescent="0.25"/>
    <row r="4422" hidden="1" x14ac:dyDescent="0.25"/>
    <row r="4423" hidden="1" x14ac:dyDescent="0.25"/>
    <row r="4424" hidden="1" x14ac:dyDescent="0.25"/>
    <row r="4425" hidden="1" x14ac:dyDescent="0.25"/>
    <row r="4426" hidden="1" x14ac:dyDescent="0.25"/>
    <row r="4427" hidden="1" x14ac:dyDescent="0.25"/>
    <row r="4428" hidden="1" x14ac:dyDescent="0.25"/>
    <row r="4429" hidden="1" x14ac:dyDescent="0.25"/>
    <row r="4430" hidden="1" x14ac:dyDescent="0.25"/>
    <row r="4431" hidden="1" x14ac:dyDescent="0.25"/>
    <row r="4432" hidden="1" x14ac:dyDescent="0.25"/>
    <row r="4433" hidden="1" x14ac:dyDescent="0.25"/>
    <row r="4434" hidden="1" x14ac:dyDescent="0.25"/>
    <row r="4435" hidden="1" x14ac:dyDescent="0.25"/>
    <row r="4436" hidden="1" x14ac:dyDescent="0.25"/>
    <row r="4437" hidden="1" x14ac:dyDescent="0.25"/>
    <row r="4438" hidden="1" x14ac:dyDescent="0.25"/>
    <row r="4439" hidden="1" x14ac:dyDescent="0.25"/>
    <row r="4440" hidden="1" x14ac:dyDescent="0.25"/>
    <row r="4441" hidden="1" x14ac:dyDescent="0.25"/>
    <row r="4442" hidden="1" x14ac:dyDescent="0.25"/>
    <row r="4443" hidden="1" x14ac:dyDescent="0.25"/>
    <row r="4444" hidden="1" x14ac:dyDescent="0.25"/>
    <row r="4445" hidden="1" x14ac:dyDescent="0.25"/>
    <row r="4446" hidden="1" x14ac:dyDescent="0.25"/>
    <row r="4447" hidden="1" x14ac:dyDescent="0.25"/>
    <row r="4448" hidden="1" x14ac:dyDescent="0.25"/>
    <row r="4449" hidden="1" x14ac:dyDescent="0.25"/>
    <row r="4450" hidden="1" x14ac:dyDescent="0.25"/>
    <row r="4451" hidden="1" x14ac:dyDescent="0.25"/>
    <row r="4452" hidden="1" x14ac:dyDescent="0.25"/>
    <row r="4453" hidden="1" x14ac:dyDescent="0.25"/>
    <row r="4454" hidden="1" x14ac:dyDescent="0.25"/>
    <row r="4455" hidden="1" x14ac:dyDescent="0.25"/>
    <row r="4456" hidden="1" x14ac:dyDescent="0.25"/>
    <row r="4457" hidden="1" x14ac:dyDescent="0.25"/>
    <row r="4458" hidden="1" x14ac:dyDescent="0.25"/>
    <row r="4459" hidden="1" x14ac:dyDescent="0.25"/>
    <row r="4460" hidden="1" x14ac:dyDescent="0.25"/>
    <row r="4461" hidden="1" x14ac:dyDescent="0.25"/>
    <row r="4462" hidden="1" x14ac:dyDescent="0.25"/>
    <row r="4463" hidden="1" x14ac:dyDescent="0.25"/>
    <row r="4464" hidden="1" x14ac:dyDescent="0.25"/>
    <row r="4465" hidden="1" x14ac:dyDescent="0.25"/>
    <row r="4466" hidden="1" x14ac:dyDescent="0.25"/>
    <row r="4467" hidden="1" x14ac:dyDescent="0.25"/>
    <row r="4468" hidden="1" x14ac:dyDescent="0.25"/>
    <row r="4469" hidden="1" x14ac:dyDescent="0.25"/>
    <row r="4470" hidden="1" x14ac:dyDescent="0.25"/>
    <row r="4471" hidden="1" x14ac:dyDescent="0.25"/>
    <row r="4472" hidden="1" x14ac:dyDescent="0.25"/>
    <row r="4473" hidden="1" x14ac:dyDescent="0.25"/>
    <row r="4474" hidden="1" x14ac:dyDescent="0.25"/>
    <row r="4475" hidden="1" x14ac:dyDescent="0.25"/>
    <row r="4476" hidden="1" x14ac:dyDescent="0.25"/>
    <row r="4477" hidden="1" x14ac:dyDescent="0.25"/>
    <row r="4478" hidden="1" x14ac:dyDescent="0.25"/>
    <row r="4479" hidden="1" x14ac:dyDescent="0.25"/>
    <row r="4480" hidden="1" x14ac:dyDescent="0.25"/>
    <row r="4481" hidden="1" x14ac:dyDescent="0.25"/>
    <row r="4482" hidden="1" x14ac:dyDescent="0.25"/>
    <row r="4483" hidden="1" x14ac:dyDescent="0.25"/>
    <row r="4484" hidden="1" x14ac:dyDescent="0.25"/>
    <row r="4485" hidden="1" x14ac:dyDescent="0.25"/>
    <row r="4486" hidden="1" x14ac:dyDescent="0.25"/>
    <row r="4487" hidden="1" x14ac:dyDescent="0.25"/>
    <row r="4488" hidden="1" x14ac:dyDescent="0.25"/>
    <row r="4489" hidden="1" x14ac:dyDescent="0.25"/>
    <row r="4490" hidden="1" x14ac:dyDescent="0.25"/>
    <row r="4491" hidden="1" x14ac:dyDescent="0.25"/>
    <row r="4492" hidden="1" x14ac:dyDescent="0.25"/>
    <row r="4493" hidden="1" x14ac:dyDescent="0.25"/>
    <row r="4494" hidden="1" x14ac:dyDescent="0.25"/>
    <row r="4495" hidden="1" x14ac:dyDescent="0.25"/>
    <row r="4496" hidden="1" x14ac:dyDescent="0.25"/>
    <row r="4497" hidden="1" x14ac:dyDescent="0.25"/>
    <row r="4498" hidden="1" x14ac:dyDescent="0.25"/>
    <row r="4499" hidden="1" x14ac:dyDescent="0.25"/>
    <row r="4500" hidden="1" x14ac:dyDescent="0.25"/>
    <row r="4501" hidden="1" x14ac:dyDescent="0.25"/>
    <row r="4502" hidden="1" x14ac:dyDescent="0.25"/>
    <row r="4503" hidden="1" x14ac:dyDescent="0.25"/>
    <row r="4504" hidden="1" x14ac:dyDescent="0.25"/>
    <row r="4505" hidden="1" x14ac:dyDescent="0.25"/>
    <row r="4506" hidden="1" x14ac:dyDescent="0.25"/>
    <row r="4507" hidden="1" x14ac:dyDescent="0.25"/>
    <row r="4508" hidden="1" x14ac:dyDescent="0.25"/>
    <row r="4509" hidden="1" x14ac:dyDescent="0.25"/>
    <row r="4510" hidden="1" x14ac:dyDescent="0.25"/>
    <row r="4511" hidden="1" x14ac:dyDescent="0.25"/>
    <row r="4512" hidden="1" x14ac:dyDescent="0.25"/>
    <row r="4513" hidden="1" x14ac:dyDescent="0.25"/>
    <row r="4514" hidden="1" x14ac:dyDescent="0.25"/>
    <row r="4515" hidden="1" x14ac:dyDescent="0.25"/>
    <row r="4516" hidden="1" x14ac:dyDescent="0.25"/>
    <row r="4517" hidden="1" x14ac:dyDescent="0.25"/>
    <row r="4518" hidden="1" x14ac:dyDescent="0.25"/>
    <row r="4519" hidden="1" x14ac:dyDescent="0.25"/>
    <row r="4520" hidden="1" x14ac:dyDescent="0.25"/>
    <row r="4521" hidden="1" x14ac:dyDescent="0.25"/>
    <row r="4522" hidden="1" x14ac:dyDescent="0.25"/>
    <row r="4523" hidden="1" x14ac:dyDescent="0.25"/>
    <row r="4524" hidden="1" x14ac:dyDescent="0.25"/>
    <row r="4525" hidden="1" x14ac:dyDescent="0.25"/>
    <row r="4526" hidden="1" x14ac:dyDescent="0.25"/>
    <row r="4527" hidden="1" x14ac:dyDescent="0.25"/>
    <row r="4528" hidden="1" x14ac:dyDescent="0.25"/>
    <row r="4529" hidden="1" x14ac:dyDescent="0.25"/>
    <row r="4530" hidden="1" x14ac:dyDescent="0.25"/>
    <row r="4531" hidden="1" x14ac:dyDescent="0.25"/>
    <row r="4532" hidden="1" x14ac:dyDescent="0.25"/>
    <row r="4533" hidden="1" x14ac:dyDescent="0.25"/>
    <row r="4534" hidden="1" x14ac:dyDescent="0.25"/>
    <row r="4535" hidden="1" x14ac:dyDescent="0.25"/>
    <row r="4536" hidden="1" x14ac:dyDescent="0.25"/>
    <row r="4537" hidden="1" x14ac:dyDescent="0.25"/>
    <row r="4538" hidden="1" x14ac:dyDescent="0.25"/>
    <row r="4539" hidden="1" x14ac:dyDescent="0.25"/>
    <row r="4540" hidden="1" x14ac:dyDescent="0.25"/>
    <row r="4541" hidden="1" x14ac:dyDescent="0.25"/>
    <row r="4542" hidden="1" x14ac:dyDescent="0.25"/>
    <row r="4543" hidden="1" x14ac:dyDescent="0.25"/>
    <row r="4544" hidden="1" x14ac:dyDescent="0.25"/>
    <row r="4545" hidden="1" x14ac:dyDescent="0.25"/>
    <row r="4546" hidden="1" x14ac:dyDescent="0.25"/>
    <row r="4547" hidden="1" x14ac:dyDescent="0.25"/>
    <row r="4548" hidden="1" x14ac:dyDescent="0.25"/>
    <row r="4549" hidden="1" x14ac:dyDescent="0.25"/>
    <row r="4550" hidden="1" x14ac:dyDescent="0.25"/>
    <row r="4551" hidden="1" x14ac:dyDescent="0.25"/>
    <row r="4552" hidden="1" x14ac:dyDescent="0.25"/>
    <row r="4553" hidden="1" x14ac:dyDescent="0.25"/>
    <row r="4554" hidden="1" x14ac:dyDescent="0.25"/>
    <row r="4555" hidden="1" x14ac:dyDescent="0.25"/>
    <row r="4556" hidden="1" x14ac:dyDescent="0.25"/>
    <row r="4557" hidden="1" x14ac:dyDescent="0.25"/>
    <row r="4558" hidden="1" x14ac:dyDescent="0.25"/>
    <row r="4559" hidden="1" x14ac:dyDescent="0.25"/>
    <row r="4560" hidden="1" x14ac:dyDescent="0.25"/>
    <row r="4561" hidden="1" x14ac:dyDescent="0.25"/>
    <row r="4562" hidden="1" x14ac:dyDescent="0.25"/>
    <row r="4563" hidden="1" x14ac:dyDescent="0.25"/>
    <row r="4564" hidden="1" x14ac:dyDescent="0.25"/>
    <row r="4565" hidden="1" x14ac:dyDescent="0.25"/>
    <row r="4566" hidden="1" x14ac:dyDescent="0.25"/>
    <row r="4567" hidden="1" x14ac:dyDescent="0.25"/>
    <row r="4568" hidden="1" x14ac:dyDescent="0.25"/>
    <row r="4569" hidden="1" x14ac:dyDescent="0.25"/>
    <row r="4570" hidden="1" x14ac:dyDescent="0.25"/>
    <row r="4571" hidden="1" x14ac:dyDescent="0.25"/>
    <row r="4572" hidden="1" x14ac:dyDescent="0.25"/>
    <row r="4573" hidden="1" x14ac:dyDescent="0.25"/>
    <row r="4574" hidden="1" x14ac:dyDescent="0.25"/>
    <row r="4575" hidden="1" x14ac:dyDescent="0.25"/>
    <row r="4576" hidden="1" x14ac:dyDescent="0.25"/>
    <row r="4577" hidden="1" x14ac:dyDescent="0.25"/>
    <row r="4578" hidden="1" x14ac:dyDescent="0.25"/>
    <row r="4579" hidden="1" x14ac:dyDescent="0.25"/>
    <row r="4580" hidden="1" x14ac:dyDescent="0.25"/>
    <row r="4581" hidden="1" x14ac:dyDescent="0.25"/>
    <row r="4582" hidden="1" x14ac:dyDescent="0.25"/>
    <row r="4583" hidden="1" x14ac:dyDescent="0.25"/>
    <row r="4584" hidden="1" x14ac:dyDescent="0.25"/>
    <row r="4585" hidden="1" x14ac:dyDescent="0.25"/>
    <row r="4586" hidden="1" x14ac:dyDescent="0.25"/>
    <row r="4587" hidden="1" x14ac:dyDescent="0.25"/>
    <row r="4588" hidden="1" x14ac:dyDescent="0.25"/>
    <row r="4589" hidden="1" x14ac:dyDescent="0.25"/>
    <row r="4590" hidden="1" x14ac:dyDescent="0.25"/>
    <row r="4591" hidden="1" x14ac:dyDescent="0.25"/>
    <row r="4592" hidden="1" x14ac:dyDescent="0.25"/>
    <row r="4593" hidden="1" x14ac:dyDescent="0.25"/>
    <row r="4594" hidden="1" x14ac:dyDescent="0.25"/>
    <row r="4595" hidden="1" x14ac:dyDescent="0.25"/>
    <row r="4596" hidden="1" x14ac:dyDescent="0.25"/>
    <row r="4597" hidden="1" x14ac:dyDescent="0.25"/>
    <row r="4598" hidden="1" x14ac:dyDescent="0.25"/>
    <row r="4599" hidden="1" x14ac:dyDescent="0.25"/>
    <row r="4600" hidden="1" x14ac:dyDescent="0.25"/>
    <row r="4601" hidden="1" x14ac:dyDescent="0.25"/>
    <row r="4602" hidden="1" x14ac:dyDescent="0.25"/>
    <row r="4603" hidden="1" x14ac:dyDescent="0.25"/>
    <row r="4604" hidden="1" x14ac:dyDescent="0.25"/>
    <row r="4605" hidden="1" x14ac:dyDescent="0.25"/>
    <row r="4606" hidden="1" x14ac:dyDescent="0.25"/>
    <row r="4607" hidden="1" x14ac:dyDescent="0.25"/>
    <row r="4608" hidden="1" x14ac:dyDescent="0.25"/>
    <row r="4609" hidden="1" x14ac:dyDescent="0.25"/>
    <row r="4610" hidden="1" x14ac:dyDescent="0.25"/>
    <row r="4611" hidden="1" x14ac:dyDescent="0.25"/>
    <row r="4612" hidden="1" x14ac:dyDescent="0.25"/>
    <row r="4613" hidden="1" x14ac:dyDescent="0.25"/>
    <row r="4614" hidden="1" x14ac:dyDescent="0.25"/>
    <row r="4615" hidden="1" x14ac:dyDescent="0.25"/>
    <row r="4616" hidden="1" x14ac:dyDescent="0.25"/>
    <row r="4617" hidden="1" x14ac:dyDescent="0.25"/>
    <row r="4618" hidden="1" x14ac:dyDescent="0.25"/>
    <row r="4619" hidden="1" x14ac:dyDescent="0.25"/>
    <row r="4620" hidden="1" x14ac:dyDescent="0.25"/>
    <row r="4621" hidden="1" x14ac:dyDescent="0.25"/>
    <row r="4622" hidden="1" x14ac:dyDescent="0.25"/>
    <row r="4623" hidden="1" x14ac:dyDescent="0.25"/>
    <row r="4624" hidden="1" x14ac:dyDescent="0.25"/>
    <row r="4625" hidden="1" x14ac:dyDescent="0.25"/>
    <row r="4626" hidden="1" x14ac:dyDescent="0.25"/>
    <row r="4627" hidden="1" x14ac:dyDescent="0.25"/>
    <row r="4628" hidden="1" x14ac:dyDescent="0.25"/>
    <row r="4629" hidden="1" x14ac:dyDescent="0.25"/>
    <row r="4630" hidden="1" x14ac:dyDescent="0.25"/>
    <row r="4631" hidden="1" x14ac:dyDescent="0.25"/>
    <row r="4632" hidden="1" x14ac:dyDescent="0.25"/>
    <row r="4633" hidden="1" x14ac:dyDescent="0.25"/>
    <row r="4634" hidden="1" x14ac:dyDescent="0.25"/>
    <row r="4635" hidden="1" x14ac:dyDescent="0.25"/>
    <row r="4636" hidden="1" x14ac:dyDescent="0.25"/>
    <row r="4637" hidden="1" x14ac:dyDescent="0.25"/>
    <row r="4638" hidden="1" x14ac:dyDescent="0.25"/>
    <row r="4639" hidden="1" x14ac:dyDescent="0.25"/>
    <row r="4640" hidden="1" x14ac:dyDescent="0.25"/>
    <row r="4641" hidden="1" x14ac:dyDescent="0.25"/>
    <row r="4642" hidden="1" x14ac:dyDescent="0.25"/>
    <row r="4643" hidden="1" x14ac:dyDescent="0.25"/>
    <row r="4644" hidden="1" x14ac:dyDescent="0.25"/>
    <row r="4645" hidden="1" x14ac:dyDescent="0.25"/>
    <row r="4646" hidden="1" x14ac:dyDescent="0.25"/>
    <row r="4647" hidden="1" x14ac:dyDescent="0.25"/>
    <row r="4648" hidden="1" x14ac:dyDescent="0.25"/>
    <row r="4649" hidden="1" x14ac:dyDescent="0.25"/>
    <row r="4650" hidden="1" x14ac:dyDescent="0.25"/>
    <row r="4651" hidden="1" x14ac:dyDescent="0.25"/>
    <row r="4652" hidden="1" x14ac:dyDescent="0.25"/>
    <row r="4653" hidden="1" x14ac:dyDescent="0.25"/>
    <row r="4654" hidden="1" x14ac:dyDescent="0.25"/>
    <row r="4655" hidden="1" x14ac:dyDescent="0.25"/>
    <row r="4656" hidden="1" x14ac:dyDescent="0.25"/>
    <row r="4657" hidden="1" x14ac:dyDescent="0.25"/>
    <row r="4658" hidden="1" x14ac:dyDescent="0.25"/>
    <row r="4659" hidden="1" x14ac:dyDescent="0.25"/>
    <row r="4660" hidden="1" x14ac:dyDescent="0.25"/>
    <row r="4661" hidden="1" x14ac:dyDescent="0.25"/>
    <row r="4662" hidden="1" x14ac:dyDescent="0.25"/>
    <row r="4663" hidden="1" x14ac:dyDescent="0.25"/>
    <row r="4664" hidden="1" x14ac:dyDescent="0.25"/>
    <row r="4665" hidden="1" x14ac:dyDescent="0.25"/>
    <row r="4666" hidden="1" x14ac:dyDescent="0.25"/>
    <row r="4667" hidden="1" x14ac:dyDescent="0.25"/>
    <row r="4668" hidden="1" x14ac:dyDescent="0.25"/>
    <row r="4669" hidden="1" x14ac:dyDescent="0.25"/>
    <row r="4670" hidden="1" x14ac:dyDescent="0.25"/>
    <row r="4671" hidden="1" x14ac:dyDescent="0.25"/>
    <row r="4672" hidden="1" x14ac:dyDescent="0.25"/>
    <row r="4673" hidden="1" x14ac:dyDescent="0.25"/>
    <row r="4674" hidden="1" x14ac:dyDescent="0.25"/>
    <row r="4675" hidden="1" x14ac:dyDescent="0.25"/>
    <row r="4676" hidden="1" x14ac:dyDescent="0.25"/>
    <row r="4677" hidden="1" x14ac:dyDescent="0.25"/>
    <row r="4678" hidden="1" x14ac:dyDescent="0.25"/>
    <row r="4679" hidden="1" x14ac:dyDescent="0.25"/>
    <row r="4680" hidden="1" x14ac:dyDescent="0.25"/>
    <row r="4681" hidden="1" x14ac:dyDescent="0.25"/>
    <row r="4682" hidden="1" x14ac:dyDescent="0.25"/>
    <row r="4683" hidden="1" x14ac:dyDescent="0.25"/>
    <row r="4684" hidden="1" x14ac:dyDescent="0.25"/>
    <row r="4685" hidden="1" x14ac:dyDescent="0.25"/>
    <row r="4686" hidden="1" x14ac:dyDescent="0.25"/>
    <row r="4687" hidden="1" x14ac:dyDescent="0.25"/>
    <row r="4688" hidden="1" x14ac:dyDescent="0.25"/>
    <row r="4689" hidden="1" x14ac:dyDescent="0.25"/>
    <row r="4690" hidden="1" x14ac:dyDescent="0.25"/>
    <row r="4691" hidden="1" x14ac:dyDescent="0.25"/>
    <row r="4692" hidden="1" x14ac:dyDescent="0.25"/>
    <row r="4693" hidden="1" x14ac:dyDescent="0.25"/>
    <row r="4694" hidden="1" x14ac:dyDescent="0.25"/>
    <row r="4695" hidden="1" x14ac:dyDescent="0.25"/>
    <row r="4696" hidden="1" x14ac:dyDescent="0.25"/>
    <row r="4697" hidden="1" x14ac:dyDescent="0.25"/>
    <row r="4698" hidden="1" x14ac:dyDescent="0.25"/>
    <row r="4699" hidden="1" x14ac:dyDescent="0.25"/>
    <row r="4700" hidden="1" x14ac:dyDescent="0.25"/>
    <row r="4701" hidden="1" x14ac:dyDescent="0.25"/>
    <row r="4702" hidden="1" x14ac:dyDescent="0.25"/>
    <row r="4703" hidden="1" x14ac:dyDescent="0.25"/>
    <row r="4704" hidden="1" x14ac:dyDescent="0.25"/>
    <row r="4705" hidden="1" x14ac:dyDescent="0.25"/>
    <row r="4706" hidden="1" x14ac:dyDescent="0.25"/>
    <row r="4707" hidden="1" x14ac:dyDescent="0.25"/>
    <row r="4708" hidden="1" x14ac:dyDescent="0.25"/>
    <row r="4709" hidden="1" x14ac:dyDescent="0.25"/>
    <row r="4710" hidden="1" x14ac:dyDescent="0.25"/>
    <row r="4711" hidden="1" x14ac:dyDescent="0.25"/>
    <row r="4712" hidden="1" x14ac:dyDescent="0.25"/>
    <row r="4713" hidden="1" x14ac:dyDescent="0.25"/>
    <row r="4714" hidden="1" x14ac:dyDescent="0.25"/>
    <row r="4715" hidden="1" x14ac:dyDescent="0.25"/>
    <row r="4716" hidden="1" x14ac:dyDescent="0.25"/>
    <row r="4717" hidden="1" x14ac:dyDescent="0.25"/>
    <row r="4718" hidden="1" x14ac:dyDescent="0.25"/>
    <row r="4719" hidden="1" x14ac:dyDescent="0.25"/>
    <row r="4720" hidden="1" x14ac:dyDescent="0.25"/>
    <row r="4721" hidden="1" x14ac:dyDescent="0.25"/>
    <row r="4722" hidden="1" x14ac:dyDescent="0.25"/>
    <row r="4723" hidden="1" x14ac:dyDescent="0.25"/>
    <row r="4724" hidden="1" x14ac:dyDescent="0.25"/>
    <row r="4725" hidden="1" x14ac:dyDescent="0.25"/>
    <row r="4726" hidden="1" x14ac:dyDescent="0.25"/>
    <row r="4727" hidden="1" x14ac:dyDescent="0.25"/>
    <row r="4728" hidden="1" x14ac:dyDescent="0.25"/>
    <row r="4729" hidden="1" x14ac:dyDescent="0.25"/>
    <row r="4730" hidden="1" x14ac:dyDescent="0.25"/>
    <row r="4731" hidden="1" x14ac:dyDescent="0.25"/>
    <row r="4732" hidden="1" x14ac:dyDescent="0.25"/>
    <row r="4733" hidden="1" x14ac:dyDescent="0.25"/>
    <row r="4734" hidden="1" x14ac:dyDescent="0.25"/>
    <row r="4735" hidden="1" x14ac:dyDescent="0.25"/>
    <row r="4736" hidden="1" x14ac:dyDescent="0.25"/>
    <row r="4737" hidden="1" x14ac:dyDescent="0.25"/>
    <row r="4738" hidden="1" x14ac:dyDescent="0.25"/>
    <row r="4739" hidden="1" x14ac:dyDescent="0.25"/>
    <row r="4740" hidden="1" x14ac:dyDescent="0.25"/>
    <row r="4741" hidden="1" x14ac:dyDescent="0.25"/>
    <row r="4742" hidden="1" x14ac:dyDescent="0.25"/>
    <row r="4743" hidden="1" x14ac:dyDescent="0.25"/>
    <row r="4744" hidden="1" x14ac:dyDescent="0.25"/>
    <row r="4745" hidden="1" x14ac:dyDescent="0.25"/>
    <row r="4746" hidden="1" x14ac:dyDescent="0.25"/>
    <row r="4747" hidden="1" x14ac:dyDescent="0.25"/>
    <row r="4748" hidden="1" x14ac:dyDescent="0.25"/>
    <row r="4749" hidden="1" x14ac:dyDescent="0.25"/>
    <row r="4750" hidden="1" x14ac:dyDescent="0.25"/>
    <row r="4751" hidden="1" x14ac:dyDescent="0.25"/>
    <row r="4752" hidden="1" x14ac:dyDescent="0.25"/>
    <row r="4753" hidden="1" x14ac:dyDescent="0.25"/>
    <row r="4754" hidden="1" x14ac:dyDescent="0.25"/>
    <row r="4755" hidden="1" x14ac:dyDescent="0.25"/>
    <row r="4756" hidden="1" x14ac:dyDescent="0.25"/>
    <row r="4757" hidden="1" x14ac:dyDescent="0.25"/>
    <row r="4758" hidden="1" x14ac:dyDescent="0.25"/>
    <row r="4759" hidden="1" x14ac:dyDescent="0.25"/>
    <row r="4760" hidden="1" x14ac:dyDescent="0.25"/>
    <row r="4761" hidden="1" x14ac:dyDescent="0.25"/>
    <row r="4762" hidden="1" x14ac:dyDescent="0.25"/>
    <row r="4763" hidden="1" x14ac:dyDescent="0.25"/>
    <row r="4764" hidden="1" x14ac:dyDescent="0.25"/>
    <row r="4765" hidden="1" x14ac:dyDescent="0.25"/>
    <row r="4766" hidden="1" x14ac:dyDescent="0.25"/>
    <row r="4767" hidden="1" x14ac:dyDescent="0.25"/>
    <row r="4768" hidden="1" x14ac:dyDescent="0.25"/>
    <row r="4769" hidden="1" x14ac:dyDescent="0.25"/>
    <row r="4770" hidden="1" x14ac:dyDescent="0.25"/>
    <row r="4771" hidden="1" x14ac:dyDescent="0.25"/>
    <row r="4772" hidden="1" x14ac:dyDescent="0.25"/>
    <row r="4773" hidden="1" x14ac:dyDescent="0.25"/>
    <row r="4774" hidden="1" x14ac:dyDescent="0.25"/>
    <row r="4775" hidden="1" x14ac:dyDescent="0.25"/>
    <row r="4776" hidden="1" x14ac:dyDescent="0.25"/>
    <row r="4777" hidden="1" x14ac:dyDescent="0.25"/>
    <row r="4778" hidden="1" x14ac:dyDescent="0.25"/>
    <row r="4779" hidden="1" x14ac:dyDescent="0.25"/>
    <row r="4780" hidden="1" x14ac:dyDescent="0.25"/>
    <row r="4781" hidden="1" x14ac:dyDescent="0.25"/>
    <row r="4782" hidden="1" x14ac:dyDescent="0.25"/>
    <row r="4783" hidden="1" x14ac:dyDescent="0.25"/>
    <row r="4784" hidden="1" x14ac:dyDescent="0.25"/>
    <row r="4785" hidden="1" x14ac:dyDescent="0.25"/>
    <row r="4786" hidden="1" x14ac:dyDescent="0.25"/>
    <row r="4787" hidden="1" x14ac:dyDescent="0.25"/>
    <row r="4788" hidden="1" x14ac:dyDescent="0.25"/>
    <row r="4789" hidden="1" x14ac:dyDescent="0.25"/>
    <row r="4790" hidden="1" x14ac:dyDescent="0.25"/>
    <row r="4791" hidden="1" x14ac:dyDescent="0.25"/>
    <row r="4792" hidden="1" x14ac:dyDescent="0.25"/>
    <row r="4793" hidden="1" x14ac:dyDescent="0.25"/>
    <row r="4794" hidden="1" x14ac:dyDescent="0.25"/>
    <row r="4795" hidden="1" x14ac:dyDescent="0.25"/>
    <row r="4796" hidden="1" x14ac:dyDescent="0.25"/>
    <row r="4797" hidden="1" x14ac:dyDescent="0.25"/>
    <row r="4798" hidden="1" x14ac:dyDescent="0.25"/>
    <row r="4799" hidden="1" x14ac:dyDescent="0.25"/>
    <row r="4800" hidden="1" x14ac:dyDescent="0.25"/>
    <row r="4801" hidden="1" x14ac:dyDescent="0.25"/>
    <row r="4802" hidden="1" x14ac:dyDescent="0.25"/>
    <row r="4803" hidden="1" x14ac:dyDescent="0.25"/>
    <row r="4804" hidden="1" x14ac:dyDescent="0.25"/>
    <row r="4805" hidden="1" x14ac:dyDescent="0.25"/>
    <row r="4806" hidden="1" x14ac:dyDescent="0.25"/>
    <row r="4807" hidden="1" x14ac:dyDescent="0.25"/>
    <row r="4808" hidden="1" x14ac:dyDescent="0.25"/>
    <row r="4809" hidden="1" x14ac:dyDescent="0.25"/>
    <row r="4810" hidden="1" x14ac:dyDescent="0.25"/>
    <row r="4811" hidden="1" x14ac:dyDescent="0.25"/>
    <row r="4812" hidden="1" x14ac:dyDescent="0.25"/>
    <row r="4813" hidden="1" x14ac:dyDescent="0.25"/>
    <row r="4814" hidden="1" x14ac:dyDescent="0.25"/>
    <row r="4815" hidden="1" x14ac:dyDescent="0.25"/>
    <row r="4816" hidden="1" x14ac:dyDescent="0.25"/>
    <row r="4817" hidden="1" x14ac:dyDescent="0.25"/>
    <row r="4818" hidden="1" x14ac:dyDescent="0.25"/>
    <row r="4819" hidden="1" x14ac:dyDescent="0.25"/>
    <row r="4820" hidden="1" x14ac:dyDescent="0.25"/>
    <row r="4821" hidden="1" x14ac:dyDescent="0.25"/>
    <row r="4822" hidden="1" x14ac:dyDescent="0.25"/>
    <row r="4823" hidden="1" x14ac:dyDescent="0.25"/>
    <row r="4824" hidden="1" x14ac:dyDescent="0.25"/>
    <row r="4825" hidden="1" x14ac:dyDescent="0.25"/>
    <row r="4826" hidden="1" x14ac:dyDescent="0.25"/>
    <row r="4827" hidden="1" x14ac:dyDescent="0.25"/>
    <row r="4828" hidden="1" x14ac:dyDescent="0.25"/>
    <row r="4829" hidden="1" x14ac:dyDescent="0.25"/>
    <row r="4830" hidden="1" x14ac:dyDescent="0.25"/>
    <row r="4831" hidden="1" x14ac:dyDescent="0.25"/>
    <row r="4832" hidden="1" x14ac:dyDescent="0.25"/>
    <row r="4833" hidden="1" x14ac:dyDescent="0.25"/>
    <row r="4834" hidden="1" x14ac:dyDescent="0.25"/>
    <row r="4835" hidden="1" x14ac:dyDescent="0.25"/>
    <row r="4836" hidden="1" x14ac:dyDescent="0.25"/>
    <row r="4837" hidden="1" x14ac:dyDescent="0.25"/>
    <row r="4838" hidden="1" x14ac:dyDescent="0.25"/>
    <row r="4839" hidden="1" x14ac:dyDescent="0.25"/>
    <row r="4840" hidden="1" x14ac:dyDescent="0.25"/>
    <row r="4841" hidden="1" x14ac:dyDescent="0.25"/>
    <row r="4842" hidden="1" x14ac:dyDescent="0.25"/>
    <row r="4843" hidden="1" x14ac:dyDescent="0.25"/>
    <row r="4844" hidden="1" x14ac:dyDescent="0.25"/>
    <row r="4845" hidden="1" x14ac:dyDescent="0.25"/>
    <row r="4846" hidden="1" x14ac:dyDescent="0.25"/>
    <row r="4847" hidden="1" x14ac:dyDescent="0.25"/>
    <row r="4848" hidden="1" x14ac:dyDescent="0.25"/>
    <row r="4849" hidden="1" x14ac:dyDescent="0.25"/>
    <row r="4850" hidden="1" x14ac:dyDescent="0.25"/>
    <row r="4851" hidden="1" x14ac:dyDescent="0.25"/>
    <row r="4852" hidden="1" x14ac:dyDescent="0.25"/>
    <row r="4853" hidden="1" x14ac:dyDescent="0.25"/>
    <row r="4854" hidden="1" x14ac:dyDescent="0.25"/>
    <row r="4855" hidden="1" x14ac:dyDescent="0.25"/>
    <row r="4856" hidden="1" x14ac:dyDescent="0.25"/>
    <row r="4857" hidden="1" x14ac:dyDescent="0.25"/>
    <row r="4858" hidden="1" x14ac:dyDescent="0.25"/>
    <row r="4859" hidden="1" x14ac:dyDescent="0.25"/>
    <row r="4860" hidden="1" x14ac:dyDescent="0.25"/>
    <row r="4861" hidden="1" x14ac:dyDescent="0.25"/>
    <row r="4862" hidden="1" x14ac:dyDescent="0.25"/>
    <row r="4863" hidden="1" x14ac:dyDescent="0.25"/>
    <row r="4864" hidden="1" x14ac:dyDescent="0.25"/>
    <row r="4865" hidden="1" x14ac:dyDescent="0.25"/>
    <row r="4866" hidden="1" x14ac:dyDescent="0.25"/>
    <row r="4867" hidden="1" x14ac:dyDescent="0.25"/>
    <row r="4868" hidden="1" x14ac:dyDescent="0.25"/>
    <row r="4869" hidden="1" x14ac:dyDescent="0.25"/>
    <row r="4870" hidden="1" x14ac:dyDescent="0.25"/>
    <row r="4871" hidden="1" x14ac:dyDescent="0.25"/>
    <row r="4872" hidden="1" x14ac:dyDescent="0.25"/>
    <row r="4873" hidden="1" x14ac:dyDescent="0.25"/>
    <row r="4874" hidden="1" x14ac:dyDescent="0.25"/>
    <row r="4875" hidden="1" x14ac:dyDescent="0.25"/>
    <row r="4876" hidden="1" x14ac:dyDescent="0.25"/>
    <row r="4877" hidden="1" x14ac:dyDescent="0.25"/>
    <row r="4878" hidden="1" x14ac:dyDescent="0.25"/>
    <row r="4879" hidden="1" x14ac:dyDescent="0.25"/>
    <row r="4880" hidden="1" x14ac:dyDescent="0.25"/>
    <row r="4881" hidden="1" x14ac:dyDescent="0.25"/>
    <row r="4882" hidden="1" x14ac:dyDescent="0.25"/>
    <row r="4883" hidden="1" x14ac:dyDescent="0.25"/>
    <row r="4884" hidden="1" x14ac:dyDescent="0.25"/>
    <row r="4885" hidden="1" x14ac:dyDescent="0.25"/>
    <row r="4886" hidden="1" x14ac:dyDescent="0.25"/>
    <row r="4887" hidden="1" x14ac:dyDescent="0.25"/>
    <row r="4888" hidden="1" x14ac:dyDescent="0.25"/>
    <row r="4889" hidden="1" x14ac:dyDescent="0.25"/>
    <row r="4890" hidden="1" x14ac:dyDescent="0.25"/>
    <row r="4891" hidden="1" x14ac:dyDescent="0.25"/>
    <row r="4892" hidden="1" x14ac:dyDescent="0.25"/>
    <row r="4893" hidden="1" x14ac:dyDescent="0.25"/>
    <row r="4894" hidden="1" x14ac:dyDescent="0.25"/>
    <row r="4895" hidden="1" x14ac:dyDescent="0.25"/>
    <row r="4896" hidden="1" x14ac:dyDescent="0.25"/>
    <row r="4897" hidden="1" x14ac:dyDescent="0.25"/>
    <row r="4898" hidden="1" x14ac:dyDescent="0.25"/>
    <row r="4899" hidden="1" x14ac:dyDescent="0.25"/>
    <row r="4900" hidden="1" x14ac:dyDescent="0.25"/>
    <row r="4901" hidden="1" x14ac:dyDescent="0.25"/>
    <row r="4902" hidden="1" x14ac:dyDescent="0.25"/>
    <row r="4903" hidden="1" x14ac:dyDescent="0.25"/>
    <row r="4904" hidden="1" x14ac:dyDescent="0.25"/>
    <row r="4905" hidden="1" x14ac:dyDescent="0.25"/>
    <row r="4906" hidden="1" x14ac:dyDescent="0.25"/>
    <row r="4907" hidden="1" x14ac:dyDescent="0.25"/>
    <row r="4908" hidden="1" x14ac:dyDescent="0.25"/>
    <row r="4909" hidden="1" x14ac:dyDescent="0.25"/>
    <row r="4910" hidden="1" x14ac:dyDescent="0.25"/>
    <row r="4911" hidden="1" x14ac:dyDescent="0.25"/>
    <row r="4912" hidden="1" x14ac:dyDescent="0.25"/>
    <row r="4913" hidden="1" x14ac:dyDescent="0.25"/>
    <row r="4914" hidden="1" x14ac:dyDescent="0.25"/>
    <row r="4915" hidden="1" x14ac:dyDescent="0.25"/>
    <row r="4916" hidden="1" x14ac:dyDescent="0.25"/>
    <row r="4917" hidden="1" x14ac:dyDescent="0.25"/>
    <row r="4918" hidden="1" x14ac:dyDescent="0.25"/>
    <row r="4919" hidden="1" x14ac:dyDescent="0.25"/>
    <row r="4920" hidden="1" x14ac:dyDescent="0.25"/>
    <row r="4921" hidden="1" x14ac:dyDescent="0.25"/>
    <row r="4922" hidden="1" x14ac:dyDescent="0.25"/>
    <row r="4923" hidden="1" x14ac:dyDescent="0.25"/>
    <row r="4924" hidden="1" x14ac:dyDescent="0.25"/>
    <row r="4925" hidden="1" x14ac:dyDescent="0.25"/>
    <row r="4926" hidden="1" x14ac:dyDescent="0.25"/>
    <row r="4927" hidden="1" x14ac:dyDescent="0.25"/>
    <row r="4928" hidden="1" x14ac:dyDescent="0.25"/>
    <row r="4929" hidden="1" x14ac:dyDescent="0.25"/>
    <row r="4930" hidden="1" x14ac:dyDescent="0.25"/>
    <row r="4931" hidden="1" x14ac:dyDescent="0.25"/>
    <row r="4932" hidden="1" x14ac:dyDescent="0.25"/>
    <row r="4933" hidden="1" x14ac:dyDescent="0.25"/>
    <row r="4934" hidden="1" x14ac:dyDescent="0.25"/>
    <row r="4935" hidden="1" x14ac:dyDescent="0.25"/>
    <row r="4936" hidden="1" x14ac:dyDescent="0.25"/>
    <row r="4937" hidden="1" x14ac:dyDescent="0.25"/>
    <row r="4938" hidden="1" x14ac:dyDescent="0.25"/>
    <row r="4939" hidden="1" x14ac:dyDescent="0.25"/>
    <row r="4940" hidden="1" x14ac:dyDescent="0.25"/>
    <row r="4941" hidden="1" x14ac:dyDescent="0.25"/>
    <row r="4942" hidden="1" x14ac:dyDescent="0.25"/>
    <row r="4943" hidden="1" x14ac:dyDescent="0.25"/>
    <row r="4944" hidden="1" x14ac:dyDescent="0.25"/>
    <row r="4945" hidden="1" x14ac:dyDescent="0.25"/>
    <row r="4946" hidden="1" x14ac:dyDescent="0.25"/>
    <row r="4947" hidden="1" x14ac:dyDescent="0.25"/>
    <row r="4948" hidden="1" x14ac:dyDescent="0.25"/>
    <row r="4949" hidden="1" x14ac:dyDescent="0.25"/>
    <row r="4950" hidden="1" x14ac:dyDescent="0.25"/>
    <row r="4951" hidden="1" x14ac:dyDescent="0.25"/>
    <row r="4952" hidden="1" x14ac:dyDescent="0.25"/>
    <row r="4953" hidden="1" x14ac:dyDescent="0.25"/>
    <row r="4954" hidden="1" x14ac:dyDescent="0.25"/>
    <row r="4955" hidden="1" x14ac:dyDescent="0.25"/>
    <row r="4956" hidden="1" x14ac:dyDescent="0.25"/>
    <row r="4957" hidden="1" x14ac:dyDescent="0.25"/>
    <row r="4958" hidden="1" x14ac:dyDescent="0.25"/>
    <row r="4959" hidden="1" x14ac:dyDescent="0.25"/>
    <row r="4960" hidden="1" x14ac:dyDescent="0.25"/>
    <row r="4961" hidden="1" x14ac:dyDescent="0.25"/>
    <row r="4962" hidden="1" x14ac:dyDescent="0.25"/>
    <row r="4963" hidden="1" x14ac:dyDescent="0.25"/>
    <row r="4964" hidden="1" x14ac:dyDescent="0.25"/>
    <row r="4965" hidden="1" x14ac:dyDescent="0.25"/>
    <row r="4966" hidden="1" x14ac:dyDescent="0.25"/>
    <row r="4967" hidden="1" x14ac:dyDescent="0.25"/>
    <row r="4968" hidden="1" x14ac:dyDescent="0.25"/>
    <row r="4969" hidden="1" x14ac:dyDescent="0.25"/>
    <row r="4970" hidden="1" x14ac:dyDescent="0.25"/>
    <row r="4971" hidden="1" x14ac:dyDescent="0.25"/>
    <row r="4972" hidden="1" x14ac:dyDescent="0.25"/>
    <row r="4973" hidden="1" x14ac:dyDescent="0.25"/>
    <row r="4974" hidden="1" x14ac:dyDescent="0.25"/>
    <row r="4975" hidden="1" x14ac:dyDescent="0.25"/>
    <row r="4976" hidden="1" x14ac:dyDescent="0.25"/>
    <row r="4977" hidden="1" x14ac:dyDescent="0.25"/>
    <row r="4978" hidden="1" x14ac:dyDescent="0.25"/>
    <row r="4979" hidden="1" x14ac:dyDescent="0.25"/>
    <row r="4980" hidden="1" x14ac:dyDescent="0.25"/>
    <row r="4981" hidden="1" x14ac:dyDescent="0.25"/>
    <row r="4982" hidden="1" x14ac:dyDescent="0.25"/>
    <row r="4983" hidden="1" x14ac:dyDescent="0.25"/>
    <row r="4984" hidden="1" x14ac:dyDescent="0.25"/>
    <row r="4985" hidden="1" x14ac:dyDescent="0.25"/>
    <row r="4986" hidden="1" x14ac:dyDescent="0.25"/>
    <row r="4987" hidden="1" x14ac:dyDescent="0.25"/>
    <row r="4988" hidden="1" x14ac:dyDescent="0.25"/>
    <row r="4989" hidden="1" x14ac:dyDescent="0.25"/>
    <row r="4990" hidden="1" x14ac:dyDescent="0.25"/>
    <row r="4991" hidden="1" x14ac:dyDescent="0.25"/>
    <row r="4992" hidden="1" x14ac:dyDescent="0.25"/>
    <row r="4993" hidden="1" x14ac:dyDescent="0.25"/>
    <row r="4994" hidden="1" x14ac:dyDescent="0.25"/>
    <row r="4995" hidden="1" x14ac:dyDescent="0.25"/>
    <row r="4996" hidden="1" x14ac:dyDescent="0.25"/>
    <row r="4997" hidden="1" x14ac:dyDescent="0.25"/>
    <row r="4998" hidden="1" x14ac:dyDescent="0.25"/>
    <row r="4999" hidden="1" x14ac:dyDescent="0.25"/>
    <row r="5000" hidden="1" x14ac:dyDescent="0.25"/>
    <row r="5001" hidden="1" x14ac:dyDescent="0.25"/>
    <row r="5002" hidden="1" x14ac:dyDescent="0.25"/>
    <row r="5003" hidden="1" x14ac:dyDescent="0.25"/>
    <row r="5004" hidden="1" x14ac:dyDescent="0.25"/>
    <row r="5005" hidden="1" x14ac:dyDescent="0.25"/>
    <row r="5006" hidden="1" x14ac:dyDescent="0.25"/>
    <row r="5007" hidden="1" x14ac:dyDescent="0.25"/>
    <row r="5008" hidden="1" x14ac:dyDescent="0.25"/>
    <row r="5009" hidden="1" x14ac:dyDescent="0.25"/>
    <row r="5010" hidden="1" x14ac:dyDescent="0.25"/>
    <row r="5011" hidden="1" x14ac:dyDescent="0.25"/>
    <row r="5012" hidden="1" x14ac:dyDescent="0.25"/>
    <row r="5013" hidden="1" x14ac:dyDescent="0.25"/>
    <row r="5014" hidden="1" x14ac:dyDescent="0.25"/>
    <row r="5015" hidden="1" x14ac:dyDescent="0.25"/>
    <row r="5016" hidden="1" x14ac:dyDescent="0.25"/>
    <row r="5017" hidden="1" x14ac:dyDescent="0.25"/>
    <row r="5018" hidden="1" x14ac:dyDescent="0.25"/>
    <row r="5019" hidden="1" x14ac:dyDescent="0.25"/>
    <row r="5020" hidden="1" x14ac:dyDescent="0.25"/>
    <row r="5021" hidden="1" x14ac:dyDescent="0.25"/>
    <row r="5022" hidden="1" x14ac:dyDescent="0.25"/>
    <row r="5023" hidden="1" x14ac:dyDescent="0.25"/>
    <row r="5024" hidden="1" x14ac:dyDescent="0.25"/>
    <row r="5025" hidden="1" x14ac:dyDescent="0.25"/>
    <row r="5026" hidden="1" x14ac:dyDescent="0.25"/>
    <row r="5027" hidden="1" x14ac:dyDescent="0.25"/>
    <row r="5028" hidden="1" x14ac:dyDescent="0.25"/>
    <row r="5029" hidden="1" x14ac:dyDescent="0.25"/>
    <row r="5030" hidden="1" x14ac:dyDescent="0.25"/>
    <row r="5031" hidden="1" x14ac:dyDescent="0.25"/>
    <row r="5032" hidden="1" x14ac:dyDescent="0.25"/>
    <row r="5033" hidden="1" x14ac:dyDescent="0.25"/>
    <row r="5034" hidden="1" x14ac:dyDescent="0.25"/>
    <row r="5035" hidden="1" x14ac:dyDescent="0.25"/>
    <row r="5036" hidden="1" x14ac:dyDescent="0.25"/>
    <row r="5037" hidden="1" x14ac:dyDescent="0.25"/>
    <row r="5038" hidden="1" x14ac:dyDescent="0.25"/>
    <row r="5039" hidden="1" x14ac:dyDescent="0.25"/>
    <row r="5040" hidden="1" x14ac:dyDescent="0.25"/>
    <row r="5041" hidden="1" x14ac:dyDescent="0.25"/>
    <row r="5042" hidden="1" x14ac:dyDescent="0.25"/>
    <row r="5043" hidden="1" x14ac:dyDescent="0.25"/>
    <row r="5044" hidden="1" x14ac:dyDescent="0.25"/>
    <row r="5045" hidden="1" x14ac:dyDescent="0.25"/>
    <row r="5046" hidden="1" x14ac:dyDescent="0.25"/>
    <row r="5047" hidden="1" x14ac:dyDescent="0.25"/>
    <row r="5048" hidden="1" x14ac:dyDescent="0.25"/>
    <row r="5049" hidden="1" x14ac:dyDescent="0.25"/>
    <row r="5050" hidden="1" x14ac:dyDescent="0.25"/>
    <row r="5051" hidden="1" x14ac:dyDescent="0.25"/>
    <row r="5052" hidden="1" x14ac:dyDescent="0.25"/>
    <row r="5053" hidden="1" x14ac:dyDescent="0.25"/>
    <row r="5054" hidden="1" x14ac:dyDescent="0.25"/>
    <row r="5055" hidden="1" x14ac:dyDescent="0.25"/>
    <row r="5056" hidden="1" x14ac:dyDescent="0.25"/>
    <row r="5057" hidden="1" x14ac:dyDescent="0.25"/>
    <row r="5058" hidden="1" x14ac:dyDescent="0.25"/>
    <row r="5059" hidden="1" x14ac:dyDescent="0.25"/>
    <row r="5060" hidden="1" x14ac:dyDescent="0.25"/>
    <row r="5061" hidden="1" x14ac:dyDescent="0.25"/>
    <row r="5062" hidden="1" x14ac:dyDescent="0.25"/>
    <row r="5063" hidden="1" x14ac:dyDescent="0.25"/>
    <row r="5064" hidden="1" x14ac:dyDescent="0.25"/>
    <row r="5065" hidden="1" x14ac:dyDescent="0.25"/>
    <row r="5066" hidden="1" x14ac:dyDescent="0.25"/>
    <row r="5067" hidden="1" x14ac:dyDescent="0.25"/>
    <row r="5068" hidden="1" x14ac:dyDescent="0.25"/>
    <row r="5069" hidden="1" x14ac:dyDescent="0.25"/>
    <row r="5070" hidden="1" x14ac:dyDescent="0.25"/>
    <row r="5071" hidden="1" x14ac:dyDescent="0.25"/>
    <row r="5072" hidden="1" x14ac:dyDescent="0.25"/>
    <row r="5073" hidden="1" x14ac:dyDescent="0.25"/>
    <row r="5074" hidden="1" x14ac:dyDescent="0.25"/>
    <row r="5075" hidden="1" x14ac:dyDescent="0.25"/>
    <row r="5076" hidden="1" x14ac:dyDescent="0.25"/>
    <row r="5077" hidden="1" x14ac:dyDescent="0.25"/>
    <row r="5078" hidden="1" x14ac:dyDescent="0.25"/>
    <row r="5079" hidden="1" x14ac:dyDescent="0.25"/>
    <row r="5080" hidden="1" x14ac:dyDescent="0.25"/>
    <row r="5081" hidden="1" x14ac:dyDescent="0.25"/>
    <row r="5082" hidden="1" x14ac:dyDescent="0.25"/>
    <row r="5083" hidden="1" x14ac:dyDescent="0.25"/>
    <row r="5084" hidden="1" x14ac:dyDescent="0.25"/>
    <row r="5085" hidden="1" x14ac:dyDescent="0.25"/>
    <row r="5086" hidden="1" x14ac:dyDescent="0.25"/>
    <row r="5087" hidden="1" x14ac:dyDescent="0.25"/>
    <row r="5088" hidden="1" x14ac:dyDescent="0.25"/>
    <row r="5089" hidden="1" x14ac:dyDescent="0.25"/>
    <row r="5090" hidden="1" x14ac:dyDescent="0.25"/>
    <row r="5091" hidden="1" x14ac:dyDescent="0.25"/>
    <row r="5092" hidden="1" x14ac:dyDescent="0.25"/>
    <row r="5093" hidden="1" x14ac:dyDescent="0.25"/>
    <row r="5094" hidden="1" x14ac:dyDescent="0.25"/>
    <row r="5095" hidden="1" x14ac:dyDescent="0.25"/>
    <row r="5096" hidden="1" x14ac:dyDescent="0.25"/>
    <row r="5097" hidden="1" x14ac:dyDescent="0.25"/>
    <row r="5098" hidden="1" x14ac:dyDescent="0.25"/>
    <row r="5099" hidden="1" x14ac:dyDescent="0.25"/>
    <row r="5100" hidden="1" x14ac:dyDescent="0.25"/>
    <row r="5101" hidden="1" x14ac:dyDescent="0.25"/>
    <row r="5102" hidden="1" x14ac:dyDescent="0.25"/>
    <row r="5103" hidden="1" x14ac:dyDescent="0.25"/>
    <row r="5104" hidden="1" x14ac:dyDescent="0.25"/>
    <row r="5105" hidden="1" x14ac:dyDescent="0.25"/>
    <row r="5106" hidden="1" x14ac:dyDescent="0.25"/>
    <row r="5107" hidden="1" x14ac:dyDescent="0.25"/>
    <row r="5108" hidden="1" x14ac:dyDescent="0.25"/>
    <row r="5109" hidden="1" x14ac:dyDescent="0.25"/>
    <row r="5110" hidden="1" x14ac:dyDescent="0.25"/>
    <row r="5111" hidden="1" x14ac:dyDescent="0.25"/>
    <row r="5112" hidden="1" x14ac:dyDescent="0.25"/>
    <row r="5113" hidden="1" x14ac:dyDescent="0.25"/>
    <row r="5114" hidden="1" x14ac:dyDescent="0.25"/>
    <row r="5115" hidden="1" x14ac:dyDescent="0.25"/>
    <row r="5116" hidden="1" x14ac:dyDescent="0.25"/>
    <row r="5117" hidden="1" x14ac:dyDescent="0.25"/>
    <row r="5118" hidden="1" x14ac:dyDescent="0.25"/>
    <row r="5119" hidden="1" x14ac:dyDescent="0.25"/>
    <row r="5120" hidden="1" x14ac:dyDescent="0.25"/>
    <row r="5121" hidden="1" x14ac:dyDescent="0.25"/>
    <row r="5122" hidden="1" x14ac:dyDescent="0.25"/>
    <row r="5123" hidden="1" x14ac:dyDescent="0.25"/>
    <row r="5124" hidden="1" x14ac:dyDescent="0.25"/>
    <row r="5125" hidden="1" x14ac:dyDescent="0.25"/>
    <row r="5126" hidden="1" x14ac:dyDescent="0.25"/>
    <row r="5127" hidden="1" x14ac:dyDescent="0.25"/>
    <row r="5128" hidden="1" x14ac:dyDescent="0.25"/>
    <row r="5129" hidden="1" x14ac:dyDescent="0.25"/>
    <row r="5130" hidden="1" x14ac:dyDescent="0.25"/>
    <row r="5131" hidden="1" x14ac:dyDescent="0.25"/>
    <row r="5132" hidden="1" x14ac:dyDescent="0.25"/>
    <row r="5133" hidden="1" x14ac:dyDescent="0.25"/>
    <row r="5134" hidden="1" x14ac:dyDescent="0.25"/>
    <row r="5135" hidden="1" x14ac:dyDescent="0.25"/>
    <row r="5136" hidden="1" x14ac:dyDescent="0.25"/>
    <row r="5137" hidden="1" x14ac:dyDescent="0.25"/>
    <row r="5138" hidden="1" x14ac:dyDescent="0.25"/>
    <row r="5139" hidden="1" x14ac:dyDescent="0.25"/>
    <row r="5140" hidden="1" x14ac:dyDescent="0.25"/>
    <row r="5141" hidden="1" x14ac:dyDescent="0.25"/>
    <row r="5142" hidden="1" x14ac:dyDescent="0.25"/>
    <row r="5143" hidden="1" x14ac:dyDescent="0.25"/>
    <row r="5144" hidden="1" x14ac:dyDescent="0.25"/>
    <row r="5145" hidden="1" x14ac:dyDescent="0.25"/>
    <row r="5146" hidden="1" x14ac:dyDescent="0.25"/>
    <row r="5147" hidden="1" x14ac:dyDescent="0.25"/>
    <row r="5148" hidden="1" x14ac:dyDescent="0.25"/>
    <row r="5149" hidden="1" x14ac:dyDescent="0.25"/>
    <row r="5150" hidden="1" x14ac:dyDescent="0.25"/>
    <row r="5151" hidden="1" x14ac:dyDescent="0.25"/>
    <row r="5152" hidden="1" x14ac:dyDescent="0.25"/>
    <row r="5153" hidden="1" x14ac:dyDescent="0.25"/>
    <row r="5154" hidden="1" x14ac:dyDescent="0.25"/>
    <row r="5155" hidden="1" x14ac:dyDescent="0.25"/>
    <row r="5156" hidden="1" x14ac:dyDescent="0.25"/>
    <row r="5157" hidden="1" x14ac:dyDescent="0.25"/>
    <row r="5158" hidden="1" x14ac:dyDescent="0.25"/>
    <row r="5159" hidden="1" x14ac:dyDescent="0.25"/>
    <row r="5160" hidden="1" x14ac:dyDescent="0.25"/>
    <row r="5161" hidden="1" x14ac:dyDescent="0.25"/>
    <row r="5162" hidden="1" x14ac:dyDescent="0.25"/>
    <row r="5163" hidden="1" x14ac:dyDescent="0.25"/>
    <row r="5164" hidden="1" x14ac:dyDescent="0.25"/>
    <row r="5165" hidden="1" x14ac:dyDescent="0.25"/>
    <row r="5166" hidden="1" x14ac:dyDescent="0.25"/>
    <row r="5167" hidden="1" x14ac:dyDescent="0.25"/>
    <row r="5168" hidden="1" x14ac:dyDescent="0.25"/>
    <row r="5169" hidden="1" x14ac:dyDescent="0.25"/>
    <row r="5170" hidden="1" x14ac:dyDescent="0.25"/>
    <row r="5171" hidden="1" x14ac:dyDescent="0.25"/>
    <row r="5172" hidden="1" x14ac:dyDescent="0.25"/>
    <row r="5173" hidden="1" x14ac:dyDescent="0.25"/>
    <row r="5174" hidden="1" x14ac:dyDescent="0.25"/>
    <row r="5175" hidden="1" x14ac:dyDescent="0.25"/>
    <row r="5176" hidden="1" x14ac:dyDescent="0.25"/>
    <row r="5177" hidden="1" x14ac:dyDescent="0.25"/>
    <row r="5178" hidden="1" x14ac:dyDescent="0.25"/>
    <row r="5179" hidden="1" x14ac:dyDescent="0.25"/>
    <row r="5180" hidden="1" x14ac:dyDescent="0.25"/>
    <row r="5181" hidden="1" x14ac:dyDescent="0.25"/>
    <row r="5182" hidden="1" x14ac:dyDescent="0.25"/>
    <row r="5183" hidden="1" x14ac:dyDescent="0.25"/>
    <row r="5184" hidden="1" x14ac:dyDescent="0.25"/>
    <row r="5185" hidden="1" x14ac:dyDescent="0.25"/>
    <row r="5186" hidden="1" x14ac:dyDescent="0.25"/>
    <row r="5187" hidden="1" x14ac:dyDescent="0.25"/>
    <row r="5188" hidden="1" x14ac:dyDescent="0.25"/>
    <row r="5189" hidden="1" x14ac:dyDescent="0.25"/>
    <row r="5190" hidden="1" x14ac:dyDescent="0.25"/>
    <row r="5191" hidden="1" x14ac:dyDescent="0.25"/>
    <row r="5192" hidden="1" x14ac:dyDescent="0.25"/>
    <row r="5193" hidden="1" x14ac:dyDescent="0.25"/>
    <row r="5194" hidden="1" x14ac:dyDescent="0.25"/>
    <row r="5195" hidden="1" x14ac:dyDescent="0.25"/>
    <row r="5196" hidden="1" x14ac:dyDescent="0.25"/>
    <row r="5197" hidden="1" x14ac:dyDescent="0.25"/>
    <row r="5198" hidden="1" x14ac:dyDescent="0.25"/>
    <row r="5199" hidden="1" x14ac:dyDescent="0.25"/>
    <row r="5200" hidden="1" x14ac:dyDescent="0.25"/>
    <row r="5201" hidden="1" x14ac:dyDescent="0.25"/>
    <row r="5202" hidden="1" x14ac:dyDescent="0.25"/>
    <row r="5203" hidden="1" x14ac:dyDescent="0.25"/>
    <row r="5204" hidden="1" x14ac:dyDescent="0.25"/>
    <row r="5205" hidden="1" x14ac:dyDescent="0.25"/>
    <row r="5206" hidden="1" x14ac:dyDescent="0.25"/>
    <row r="5207" hidden="1" x14ac:dyDescent="0.25"/>
    <row r="5208" hidden="1" x14ac:dyDescent="0.25"/>
    <row r="5209" hidden="1" x14ac:dyDescent="0.25"/>
    <row r="5210" hidden="1" x14ac:dyDescent="0.25"/>
    <row r="5211" hidden="1" x14ac:dyDescent="0.25"/>
    <row r="5212" hidden="1" x14ac:dyDescent="0.25"/>
    <row r="5213" hidden="1" x14ac:dyDescent="0.25"/>
    <row r="5214" hidden="1" x14ac:dyDescent="0.25"/>
    <row r="5215" hidden="1" x14ac:dyDescent="0.25"/>
    <row r="5216" hidden="1" x14ac:dyDescent="0.25"/>
    <row r="5217" hidden="1" x14ac:dyDescent="0.25"/>
    <row r="5218" hidden="1" x14ac:dyDescent="0.25"/>
    <row r="5219" hidden="1" x14ac:dyDescent="0.25"/>
    <row r="5220" hidden="1" x14ac:dyDescent="0.25"/>
    <row r="5221" hidden="1" x14ac:dyDescent="0.25"/>
    <row r="5222" hidden="1" x14ac:dyDescent="0.25"/>
    <row r="5223" hidden="1" x14ac:dyDescent="0.25"/>
    <row r="5224" hidden="1" x14ac:dyDescent="0.25"/>
    <row r="5225" hidden="1" x14ac:dyDescent="0.25"/>
    <row r="5226" hidden="1" x14ac:dyDescent="0.25"/>
    <row r="5227" hidden="1" x14ac:dyDescent="0.25"/>
    <row r="5228" hidden="1" x14ac:dyDescent="0.25"/>
    <row r="5229" hidden="1" x14ac:dyDescent="0.25"/>
    <row r="5230" hidden="1" x14ac:dyDescent="0.25"/>
    <row r="5231" hidden="1" x14ac:dyDescent="0.25"/>
    <row r="5232" hidden="1" x14ac:dyDescent="0.25"/>
    <row r="5233" hidden="1" x14ac:dyDescent="0.25"/>
    <row r="5234" hidden="1" x14ac:dyDescent="0.25"/>
    <row r="5235" hidden="1" x14ac:dyDescent="0.25"/>
    <row r="5236" hidden="1" x14ac:dyDescent="0.25"/>
    <row r="5237" hidden="1" x14ac:dyDescent="0.25"/>
    <row r="5238" hidden="1" x14ac:dyDescent="0.25"/>
    <row r="5239" hidden="1" x14ac:dyDescent="0.25"/>
    <row r="5240" hidden="1" x14ac:dyDescent="0.25"/>
    <row r="5241" hidden="1" x14ac:dyDescent="0.25"/>
    <row r="5242" hidden="1" x14ac:dyDescent="0.25"/>
    <row r="5243" hidden="1" x14ac:dyDescent="0.25"/>
    <row r="5244" hidden="1" x14ac:dyDescent="0.25"/>
    <row r="5245" hidden="1" x14ac:dyDescent="0.25"/>
    <row r="5246" hidden="1" x14ac:dyDescent="0.25"/>
    <row r="5247" hidden="1" x14ac:dyDescent="0.25"/>
    <row r="5248" hidden="1" x14ac:dyDescent="0.25"/>
    <row r="5249" hidden="1" x14ac:dyDescent="0.25"/>
    <row r="5250" hidden="1" x14ac:dyDescent="0.25"/>
    <row r="5251" hidden="1" x14ac:dyDescent="0.25"/>
    <row r="5252" hidden="1" x14ac:dyDescent="0.25"/>
    <row r="5253" hidden="1" x14ac:dyDescent="0.25"/>
    <row r="5254" hidden="1" x14ac:dyDescent="0.25"/>
    <row r="5255" hidden="1" x14ac:dyDescent="0.25"/>
    <row r="5256" hidden="1" x14ac:dyDescent="0.25"/>
    <row r="5257" hidden="1" x14ac:dyDescent="0.25"/>
    <row r="5258" hidden="1" x14ac:dyDescent="0.25"/>
    <row r="5259" hidden="1" x14ac:dyDescent="0.25"/>
    <row r="5260" hidden="1" x14ac:dyDescent="0.25"/>
    <row r="5261" hidden="1" x14ac:dyDescent="0.25"/>
    <row r="5262" hidden="1" x14ac:dyDescent="0.25"/>
    <row r="5263" hidden="1" x14ac:dyDescent="0.25"/>
    <row r="5264" hidden="1" x14ac:dyDescent="0.25"/>
    <row r="5265" hidden="1" x14ac:dyDescent="0.25"/>
    <row r="5266" hidden="1" x14ac:dyDescent="0.25"/>
    <row r="5267" hidden="1" x14ac:dyDescent="0.25"/>
    <row r="5268" hidden="1" x14ac:dyDescent="0.25"/>
    <row r="5269" hidden="1" x14ac:dyDescent="0.25"/>
    <row r="5270" hidden="1" x14ac:dyDescent="0.25"/>
    <row r="5271" hidden="1" x14ac:dyDescent="0.25"/>
    <row r="5272" hidden="1" x14ac:dyDescent="0.25"/>
    <row r="5273" hidden="1" x14ac:dyDescent="0.25"/>
    <row r="5274" hidden="1" x14ac:dyDescent="0.25"/>
    <row r="5275" hidden="1" x14ac:dyDescent="0.25"/>
    <row r="5276" hidden="1" x14ac:dyDescent="0.25"/>
    <row r="5277" hidden="1" x14ac:dyDescent="0.25"/>
    <row r="5278" hidden="1" x14ac:dyDescent="0.25"/>
    <row r="5279" hidden="1" x14ac:dyDescent="0.25"/>
    <row r="5280" hidden="1" x14ac:dyDescent="0.25"/>
    <row r="5281" hidden="1" x14ac:dyDescent="0.25"/>
    <row r="5282" hidden="1" x14ac:dyDescent="0.25"/>
    <row r="5283" hidden="1" x14ac:dyDescent="0.25"/>
    <row r="5284" hidden="1" x14ac:dyDescent="0.25"/>
    <row r="5285" hidden="1" x14ac:dyDescent="0.25"/>
    <row r="5286" hidden="1" x14ac:dyDescent="0.25"/>
    <row r="5287" hidden="1" x14ac:dyDescent="0.25"/>
    <row r="5288" hidden="1" x14ac:dyDescent="0.25"/>
    <row r="5289" hidden="1" x14ac:dyDescent="0.25"/>
    <row r="5290" hidden="1" x14ac:dyDescent="0.25"/>
    <row r="5291" hidden="1" x14ac:dyDescent="0.25"/>
    <row r="5292" hidden="1" x14ac:dyDescent="0.25"/>
    <row r="5293" hidden="1" x14ac:dyDescent="0.25"/>
    <row r="5294" hidden="1" x14ac:dyDescent="0.25"/>
    <row r="5295" hidden="1" x14ac:dyDescent="0.25"/>
    <row r="5296" hidden="1" x14ac:dyDescent="0.25"/>
    <row r="5297" hidden="1" x14ac:dyDescent="0.25"/>
    <row r="5298" hidden="1" x14ac:dyDescent="0.25"/>
    <row r="5299" hidden="1" x14ac:dyDescent="0.25"/>
    <row r="5300" hidden="1" x14ac:dyDescent="0.25"/>
    <row r="5301" hidden="1" x14ac:dyDescent="0.25"/>
    <row r="5302" hidden="1" x14ac:dyDescent="0.25"/>
    <row r="5303" hidden="1" x14ac:dyDescent="0.25"/>
    <row r="5304" hidden="1" x14ac:dyDescent="0.25"/>
    <row r="5305" hidden="1" x14ac:dyDescent="0.25"/>
    <row r="5306" hidden="1" x14ac:dyDescent="0.25"/>
    <row r="5307" hidden="1" x14ac:dyDescent="0.25"/>
    <row r="5308" hidden="1" x14ac:dyDescent="0.25"/>
    <row r="5309" hidden="1" x14ac:dyDescent="0.25"/>
    <row r="5310" hidden="1" x14ac:dyDescent="0.25"/>
    <row r="5311" hidden="1" x14ac:dyDescent="0.25"/>
    <row r="5312" hidden="1" x14ac:dyDescent="0.25"/>
    <row r="5313" hidden="1" x14ac:dyDescent="0.25"/>
    <row r="5314" hidden="1" x14ac:dyDescent="0.25"/>
    <row r="5315" hidden="1" x14ac:dyDescent="0.25"/>
    <row r="5316" hidden="1" x14ac:dyDescent="0.25"/>
    <row r="5317" hidden="1" x14ac:dyDescent="0.25"/>
    <row r="5318" hidden="1" x14ac:dyDescent="0.25"/>
    <row r="5319" hidden="1" x14ac:dyDescent="0.25"/>
    <row r="5320" hidden="1" x14ac:dyDescent="0.25"/>
    <row r="5321" hidden="1" x14ac:dyDescent="0.25"/>
    <row r="5322" hidden="1" x14ac:dyDescent="0.25"/>
    <row r="5323" hidden="1" x14ac:dyDescent="0.25"/>
    <row r="5324" hidden="1" x14ac:dyDescent="0.25"/>
    <row r="5325" hidden="1" x14ac:dyDescent="0.25"/>
    <row r="5326" hidden="1" x14ac:dyDescent="0.25"/>
    <row r="5327" hidden="1" x14ac:dyDescent="0.25"/>
    <row r="5328" hidden="1" x14ac:dyDescent="0.25"/>
    <row r="5329" hidden="1" x14ac:dyDescent="0.25"/>
    <row r="5330" hidden="1" x14ac:dyDescent="0.25"/>
    <row r="5331" hidden="1" x14ac:dyDescent="0.25"/>
    <row r="5332" hidden="1" x14ac:dyDescent="0.25"/>
    <row r="5333" hidden="1" x14ac:dyDescent="0.25"/>
    <row r="5334" hidden="1" x14ac:dyDescent="0.25"/>
    <row r="5335" hidden="1" x14ac:dyDescent="0.25"/>
    <row r="5336" hidden="1" x14ac:dyDescent="0.25"/>
    <row r="5337" hidden="1" x14ac:dyDescent="0.25"/>
    <row r="5338" hidden="1" x14ac:dyDescent="0.25"/>
    <row r="5339" hidden="1" x14ac:dyDescent="0.25"/>
    <row r="5340" hidden="1" x14ac:dyDescent="0.25"/>
    <row r="5341" hidden="1" x14ac:dyDescent="0.25"/>
    <row r="5342" hidden="1" x14ac:dyDescent="0.25"/>
    <row r="5343" hidden="1" x14ac:dyDescent="0.25"/>
    <row r="5344" hidden="1" x14ac:dyDescent="0.25"/>
    <row r="5345" hidden="1" x14ac:dyDescent="0.25"/>
    <row r="5346" hidden="1" x14ac:dyDescent="0.25"/>
    <row r="5347" hidden="1" x14ac:dyDescent="0.25"/>
    <row r="5348" hidden="1" x14ac:dyDescent="0.25"/>
    <row r="5349" hidden="1" x14ac:dyDescent="0.25"/>
    <row r="5350" hidden="1" x14ac:dyDescent="0.25"/>
    <row r="5351" hidden="1" x14ac:dyDescent="0.25"/>
    <row r="5352" hidden="1" x14ac:dyDescent="0.25"/>
    <row r="5353" hidden="1" x14ac:dyDescent="0.25"/>
    <row r="5354" hidden="1" x14ac:dyDescent="0.25"/>
    <row r="5355" hidden="1" x14ac:dyDescent="0.25"/>
    <row r="5356" hidden="1" x14ac:dyDescent="0.25"/>
    <row r="5357" hidden="1" x14ac:dyDescent="0.25"/>
    <row r="5358" hidden="1" x14ac:dyDescent="0.25"/>
    <row r="5359" hidden="1" x14ac:dyDescent="0.25"/>
    <row r="5360" hidden="1" x14ac:dyDescent="0.25"/>
    <row r="5361" hidden="1" x14ac:dyDescent="0.25"/>
    <row r="5362" hidden="1" x14ac:dyDescent="0.25"/>
    <row r="5363" hidden="1" x14ac:dyDescent="0.25"/>
    <row r="5364" hidden="1" x14ac:dyDescent="0.25"/>
    <row r="5365" hidden="1" x14ac:dyDescent="0.25"/>
    <row r="5366" hidden="1" x14ac:dyDescent="0.25"/>
    <row r="5367" hidden="1" x14ac:dyDescent="0.25"/>
    <row r="5368" hidden="1" x14ac:dyDescent="0.25"/>
    <row r="5369" hidden="1" x14ac:dyDescent="0.25"/>
    <row r="5370" hidden="1" x14ac:dyDescent="0.25"/>
    <row r="5371" hidden="1" x14ac:dyDescent="0.25"/>
    <row r="5372" hidden="1" x14ac:dyDescent="0.25"/>
    <row r="5373" hidden="1" x14ac:dyDescent="0.25"/>
    <row r="5374" hidden="1" x14ac:dyDescent="0.25"/>
    <row r="5375" hidden="1" x14ac:dyDescent="0.25"/>
    <row r="5376" hidden="1" x14ac:dyDescent="0.25"/>
    <row r="5377" hidden="1" x14ac:dyDescent="0.25"/>
    <row r="5378" hidden="1" x14ac:dyDescent="0.25"/>
    <row r="5379" hidden="1" x14ac:dyDescent="0.25"/>
    <row r="5380" hidden="1" x14ac:dyDescent="0.25"/>
    <row r="5381" hidden="1" x14ac:dyDescent="0.25"/>
    <row r="5382" hidden="1" x14ac:dyDescent="0.25"/>
    <row r="5383" hidden="1" x14ac:dyDescent="0.25"/>
    <row r="5384" hidden="1" x14ac:dyDescent="0.25"/>
    <row r="5385" hidden="1" x14ac:dyDescent="0.25"/>
    <row r="5386" hidden="1" x14ac:dyDescent="0.25"/>
    <row r="5387" hidden="1" x14ac:dyDescent="0.25"/>
    <row r="5388" hidden="1" x14ac:dyDescent="0.25"/>
    <row r="5389" hidden="1" x14ac:dyDescent="0.25"/>
    <row r="5390" hidden="1" x14ac:dyDescent="0.25"/>
    <row r="5391" hidden="1" x14ac:dyDescent="0.25"/>
    <row r="5392" hidden="1" x14ac:dyDescent="0.25"/>
    <row r="5393" hidden="1" x14ac:dyDescent="0.25"/>
    <row r="5394" hidden="1" x14ac:dyDescent="0.25"/>
    <row r="5395" hidden="1" x14ac:dyDescent="0.25"/>
    <row r="5396" hidden="1" x14ac:dyDescent="0.25"/>
    <row r="5397" hidden="1" x14ac:dyDescent="0.25"/>
    <row r="5398" hidden="1" x14ac:dyDescent="0.25"/>
    <row r="5399" hidden="1" x14ac:dyDescent="0.25"/>
    <row r="5400" hidden="1" x14ac:dyDescent="0.25"/>
    <row r="5401" hidden="1" x14ac:dyDescent="0.25"/>
    <row r="5402" hidden="1" x14ac:dyDescent="0.25"/>
    <row r="5403" hidden="1" x14ac:dyDescent="0.25"/>
    <row r="5404" hidden="1" x14ac:dyDescent="0.25"/>
    <row r="5405" hidden="1" x14ac:dyDescent="0.25"/>
    <row r="5406" hidden="1" x14ac:dyDescent="0.25"/>
    <row r="5407" hidden="1" x14ac:dyDescent="0.25"/>
    <row r="5408" hidden="1" x14ac:dyDescent="0.25"/>
    <row r="5409" hidden="1" x14ac:dyDescent="0.25"/>
    <row r="5410" hidden="1" x14ac:dyDescent="0.25"/>
    <row r="5411" hidden="1" x14ac:dyDescent="0.25"/>
    <row r="5412" hidden="1" x14ac:dyDescent="0.25"/>
    <row r="5413" hidden="1" x14ac:dyDescent="0.25"/>
    <row r="5414" hidden="1" x14ac:dyDescent="0.25"/>
    <row r="5415" hidden="1" x14ac:dyDescent="0.25"/>
    <row r="5416" hidden="1" x14ac:dyDescent="0.25"/>
    <row r="5417" hidden="1" x14ac:dyDescent="0.25"/>
    <row r="5418" hidden="1" x14ac:dyDescent="0.25"/>
    <row r="5419" hidden="1" x14ac:dyDescent="0.25"/>
    <row r="5420" hidden="1" x14ac:dyDescent="0.25"/>
    <row r="5421" hidden="1" x14ac:dyDescent="0.25"/>
    <row r="5422" hidden="1" x14ac:dyDescent="0.25"/>
    <row r="5423" hidden="1" x14ac:dyDescent="0.25"/>
    <row r="5424" hidden="1" x14ac:dyDescent="0.25"/>
    <row r="5425" hidden="1" x14ac:dyDescent="0.25"/>
    <row r="5426" hidden="1" x14ac:dyDescent="0.25"/>
    <row r="5427" hidden="1" x14ac:dyDescent="0.25"/>
    <row r="5428" hidden="1" x14ac:dyDescent="0.25"/>
    <row r="5429" hidden="1" x14ac:dyDescent="0.25"/>
    <row r="5430" hidden="1" x14ac:dyDescent="0.25"/>
    <row r="5431" hidden="1" x14ac:dyDescent="0.25"/>
    <row r="5432" hidden="1" x14ac:dyDescent="0.25"/>
    <row r="5433" hidden="1" x14ac:dyDescent="0.25"/>
    <row r="5434" hidden="1" x14ac:dyDescent="0.25"/>
    <row r="5435" hidden="1" x14ac:dyDescent="0.25"/>
    <row r="5436" hidden="1" x14ac:dyDescent="0.25"/>
    <row r="5437" hidden="1" x14ac:dyDescent="0.25"/>
    <row r="5438" hidden="1" x14ac:dyDescent="0.25"/>
    <row r="5439" hidden="1" x14ac:dyDescent="0.25"/>
    <row r="5440" hidden="1" x14ac:dyDescent="0.25"/>
    <row r="5441" hidden="1" x14ac:dyDescent="0.25"/>
    <row r="5442" hidden="1" x14ac:dyDescent="0.25"/>
    <row r="5443" hidden="1" x14ac:dyDescent="0.25"/>
    <row r="5444" hidden="1" x14ac:dyDescent="0.25"/>
    <row r="5445" hidden="1" x14ac:dyDescent="0.25"/>
    <row r="5446" hidden="1" x14ac:dyDescent="0.25"/>
    <row r="5447" hidden="1" x14ac:dyDescent="0.25"/>
    <row r="5448" hidden="1" x14ac:dyDescent="0.25"/>
    <row r="5449" hidden="1" x14ac:dyDescent="0.25"/>
    <row r="5450" hidden="1" x14ac:dyDescent="0.25"/>
    <row r="5451" hidden="1" x14ac:dyDescent="0.25"/>
    <row r="5452" hidden="1" x14ac:dyDescent="0.25"/>
    <row r="5453" hidden="1" x14ac:dyDescent="0.25"/>
    <row r="5454" hidden="1" x14ac:dyDescent="0.25"/>
    <row r="5455" hidden="1" x14ac:dyDescent="0.25"/>
    <row r="5456" hidden="1" x14ac:dyDescent="0.25"/>
    <row r="5457" hidden="1" x14ac:dyDescent="0.25"/>
    <row r="5458" hidden="1" x14ac:dyDescent="0.25"/>
    <row r="5459" hidden="1" x14ac:dyDescent="0.25"/>
    <row r="5460" hidden="1" x14ac:dyDescent="0.25"/>
    <row r="5461" hidden="1" x14ac:dyDescent="0.25"/>
    <row r="5462" hidden="1" x14ac:dyDescent="0.25"/>
    <row r="5463" hidden="1" x14ac:dyDescent="0.25"/>
    <row r="5464" hidden="1" x14ac:dyDescent="0.25"/>
    <row r="5465" hidden="1" x14ac:dyDescent="0.25"/>
    <row r="5466" hidden="1" x14ac:dyDescent="0.25"/>
    <row r="5467" hidden="1" x14ac:dyDescent="0.25"/>
    <row r="5468" hidden="1" x14ac:dyDescent="0.25"/>
    <row r="5469" hidden="1" x14ac:dyDescent="0.25"/>
    <row r="5470" hidden="1" x14ac:dyDescent="0.25"/>
    <row r="5471" hidden="1" x14ac:dyDescent="0.25"/>
    <row r="5472" hidden="1" x14ac:dyDescent="0.25"/>
    <row r="5473" hidden="1" x14ac:dyDescent="0.25"/>
    <row r="5474" hidden="1" x14ac:dyDescent="0.25"/>
    <row r="5475" hidden="1" x14ac:dyDescent="0.25"/>
    <row r="5476" hidden="1" x14ac:dyDescent="0.25"/>
    <row r="5477" hidden="1" x14ac:dyDescent="0.25"/>
    <row r="5478" hidden="1" x14ac:dyDescent="0.25"/>
    <row r="5479" hidden="1" x14ac:dyDescent="0.25"/>
    <row r="5480" hidden="1" x14ac:dyDescent="0.25"/>
    <row r="5481" hidden="1" x14ac:dyDescent="0.25"/>
    <row r="5482" hidden="1" x14ac:dyDescent="0.25"/>
    <row r="5483" hidden="1" x14ac:dyDescent="0.25"/>
    <row r="5484" hidden="1" x14ac:dyDescent="0.25"/>
    <row r="5485" hidden="1" x14ac:dyDescent="0.25"/>
    <row r="5486" hidden="1" x14ac:dyDescent="0.25"/>
    <row r="5487" hidden="1" x14ac:dyDescent="0.25"/>
    <row r="5488" hidden="1" x14ac:dyDescent="0.25"/>
    <row r="5489" hidden="1" x14ac:dyDescent="0.25"/>
    <row r="5490" hidden="1" x14ac:dyDescent="0.25"/>
    <row r="5491" hidden="1" x14ac:dyDescent="0.25"/>
    <row r="5492" hidden="1" x14ac:dyDescent="0.25"/>
    <row r="5493" hidden="1" x14ac:dyDescent="0.25"/>
    <row r="5494" hidden="1" x14ac:dyDescent="0.25"/>
    <row r="5495" hidden="1" x14ac:dyDescent="0.25"/>
    <row r="5496" hidden="1" x14ac:dyDescent="0.25"/>
    <row r="5497" hidden="1" x14ac:dyDescent="0.25"/>
    <row r="5498" hidden="1" x14ac:dyDescent="0.25"/>
    <row r="5499" hidden="1" x14ac:dyDescent="0.25"/>
    <row r="5500" hidden="1" x14ac:dyDescent="0.25"/>
    <row r="5501" hidden="1" x14ac:dyDescent="0.25"/>
    <row r="5502" hidden="1" x14ac:dyDescent="0.25"/>
    <row r="5503" hidden="1" x14ac:dyDescent="0.25"/>
    <row r="5504" hidden="1" x14ac:dyDescent="0.25"/>
    <row r="5505" hidden="1" x14ac:dyDescent="0.25"/>
    <row r="5506" hidden="1" x14ac:dyDescent="0.25"/>
    <row r="5507" hidden="1" x14ac:dyDescent="0.25"/>
    <row r="5508" hidden="1" x14ac:dyDescent="0.25"/>
    <row r="5509" hidden="1" x14ac:dyDescent="0.25"/>
    <row r="5510" hidden="1" x14ac:dyDescent="0.25"/>
    <row r="5511" hidden="1" x14ac:dyDescent="0.25"/>
    <row r="5512" hidden="1" x14ac:dyDescent="0.25"/>
    <row r="5513" hidden="1" x14ac:dyDescent="0.25"/>
    <row r="5514" hidden="1" x14ac:dyDescent="0.25"/>
    <row r="5515" hidden="1" x14ac:dyDescent="0.25"/>
    <row r="5516" hidden="1" x14ac:dyDescent="0.25"/>
    <row r="5517" hidden="1" x14ac:dyDescent="0.25"/>
    <row r="5518" hidden="1" x14ac:dyDescent="0.25"/>
    <row r="5519" hidden="1" x14ac:dyDescent="0.25"/>
    <row r="5520" hidden="1" x14ac:dyDescent="0.25"/>
    <row r="5521" hidden="1" x14ac:dyDescent="0.25"/>
    <row r="5522" hidden="1" x14ac:dyDescent="0.25"/>
    <row r="5523" hidden="1" x14ac:dyDescent="0.25"/>
    <row r="5524" hidden="1" x14ac:dyDescent="0.25"/>
    <row r="5525" hidden="1" x14ac:dyDescent="0.25"/>
    <row r="5526" hidden="1" x14ac:dyDescent="0.25"/>
    <row r="5527" hidden="1" x14ac:dyDescent="0.25"/>
    <row r="5528" hidden="1" x14ac:dyDescent="0.25"/>
    <row r="5529" hidden="1" x14ac:dyDescent="0.25"/>
    <row r="5530" hidden="1" x14ac:dyDescent="0.25"/>
    <row r="5531" hidden="1" x14ac:dyDescent="0.25"/>
    <row r="5532" hidden="1" x14ac:dyDescent="0.25"/>
    <row r="5533" hidden="1" x14ac:dyDescent="0.25"/>
    <row r="5534" hidden="1" x14ac:dyDescent="0.25"/>
    <row r="5535" hidden="1" x14ac:dyDescent="0.25"/>
    <row r="5536" hidden="1" x14ac:dyDescent="0.25"/>
    <row r="5537" hidden="1" x14ac:dyDescent="0.25"/>
    <row r="5538" hidden="1" x14ac:dyDescent="0.25"/>
    <row r="5539" hidden="1" x14ac:dyDescent="0.25"/>
    <row r="5540" hidden="1" x14ac:dyDescent="0.25"/>
    <row r="5541" hidden="1" x14ac:dyDescent="0.25"/>
    <row r="5542" hidden="1" x14ac:dyDescent="0.25"/>
    <row r="5543" hidden="1" x14ac:dyDescent="0.25"/>
    <row r="5544" hidden="1" x14ac:dyDescent="0.25"/>
    <row r="5545" hidden="1" x14ac:dyDescent="0.25"/>
    <row r="5546" hidden="1" x14ac:dyDescent="0.25"/>
    <row r="5547" hidden="1" x14ac:dyDescent="0.25"/>
    <row r="5548" hidden="1" x14ac:dyDescent="0.25"/>
    <row r="5549" hidden="1" x14ac:dyDescent="0.25"/>
    <row r="5550" hidden="1" x14ac:dyDescent="0.25"/>
    <row r="5551" hidden="1" x14ac:dyDescent="0.25"/>
    <row r="5552" hidden="1" x14ac:dyDescent="0.25"/>
    <row r="5553" hidden="1" x14ac:dyDescent="0.25"/>
    <row r="5554" hidden="1" x14ac:dyDescent="0.25"/>
    <row r="5555" hidden="1" x14ac:dyDescent="0.25"/>
    <row r="5556" hidden="1" x14ac:dyDescent="0.25"/>
    <row r="5557" hidden="1" x14ac:dyDescent="0.25"/>
    <row r="5558" hidden="1" x14ac:dyDescent="0.25"/>
    <row r="5559" hidden="1" x14ac:dyDescent="0.25"/>
    <row r="5560" hidden="1" x14ac:dyDescent="0.25"/>
    <row r="5561" hidden="1" x14ac:dyDescent="0.25"/>
    <row r="5562" hidden="1" x14ac:dyDescent="0.25"/>
    <row r="5563" hidden="1" x14ac:dyDescent="0.25"/>
    <row r="5564" hidden="1" x14ac:dyDescent="0.25"/>
    <row r="5565" hidden="1" x14ac:dyDescent="0.25"/>
    <row r="5566" hidden="1" x14ac:dyDescent="0.25"/>
    <row r="5567" hidden="1" x14ac:dyDescent="0.25"/>
    <row r="5568" hidden="1" x14ac:dyDescent="0.25"/>
    <row r="5569" hidden="1" x14ac:dyDescent="0.25"/>
    <row r="5570" hidden="1" x14ac:dyDescent="0.25"/>
    <row r="5571" hidden="1" x14ac:dyDescent="0.25"/>
    <row r="5572" hidden="1" x14ac:dyDescent="0.25"/>
    <row r="5573" hidden="1" x14ac:dyDescent="0.25"/>
    <row r="5574" hidden="1" x14ac:dyDescent="0.25"/>
    <row r="5575" hidden="1" x14ac:dyDescent="0.25"/>
    <row r="5576" hidden="1" x14ac:dyDescent="0.25"/>
    <row r="5577" hidden="1" x14ac:dyDescent="0.25"/>
    <row r="5578" hidden="1" x14ac:dyDescent="0.25"/>
    <row r="5579" hidden="1" x14ac:dyDescent="0.25"/>
    <row r="5580" hidden="1" x14ac:dyDescent="0.25"/>
    <row r="5581" hidden="1" x14ac:dyDescent="0.25"/>
    <row r="5582" hidden="1" x14ac:dyDescent="0.25"/>
    <row r="5583" hidden="1" x14ac:dyDescent="0.25"/>
    <row r="5584" hidden="1" x14ac:dyDescent="0.25"/>
    <row r="5585" hidden="1" x14ac:dyDescent="0.25"/>
    <row r="5586" hidden="1" x14ac:dyDescent="0.25"/>
    <row r="5587" hidden="1" x14ac:dyDescent="0.25"/>
    <row r="5588" hidden="1" x14ac:dyDescent="0.25"/>
    <row r="5589" hidden="1" x14ac:dyDescent="0.25"/>
    <row r="5590" hidden="1" x14ac:dyDescent="0.25"/>
    <row r="5591" hidden="1" x14ac:dyDescent="0.25"/>
    <row r="5592" hidden="1" x14ac:dyDescent="0.25"/>
    <row r="5593" hidden="1" x14ac:dyDescent="0.25"/>
    <row r="5594" hidden="1" x14ac:dyDescent="0.25"/>
    <row r="5595" hidden="1" x14ac:dyDescent="0.25"/>
    <row r="5596" hidden="1" x14ac:dyDescent="0.25"/>
    <row r="5597" hidden="1" x14ac:dyDescent="0.25"/>
    <row r="5598" hidden="1" x14ac:dyDescent="0.25"/>
    <row r="5599" hidden="1" x14ac:dyDescent="0.25"/>
    <row r="5600" hidden="1" x14ac:dyDescent="0.25"/>
    <row r="5601" hidden="1" x14ac:dyDescent="0.25"/>
    <row r="5602" hidden="1" x14ac:dyDescent="0.25"/>
    <row r="5603" hidden="1" x14ac:dyDescent="0.25"/>
    <row r="5604" hidden="1" x14ac:dyDescent="0.25"/>
    <row r="5605" hidden="1" x14ac:dyDescent="0.25"/>
    <row r="5606" hidden="1" x14ac:dyDescent="0.25"/>
    <row r="5607" hidden="1" x14ac:dyDescent="0.25"/>
    <row r="5608" hidden="1" x14ac:dyDescent="0.25"/>
    <row r="5609" hidden="1" x14ac:dyDescent="0.25"/>
    <row r="5610" hidden="1" x14ac:dyDescent="0.25"/>
    <row r="5611" hidden="1" x14ac:dyDescent="0.25"/>
    <row r="5612" hidden="1" x14ac:dyDescent="0.25"/>
    <row r="5613" hidden="1" x14ac:dyDescent="0.25"/>
    <row r="5614" hidden="1" x14ac:dyDescent="0.25"/>
    <row r="5615" hidden="1" x14ac:dyDescent="0.25"/>
    <row r="5616" hidden="1" x14ac:dyDescent="0.25"/>
    <row r="5617" hidden="1" x14ac:dyDescent="0.25"/>
    <row r="5618" hidden="1" x14ac:dyDescent="0.25"/>
    <row r="5619" hidden="1" x14ac:dyDescent="0.25"/>
    <row r="5620" hidden="1" x14ac:dyDescent="0.25"/>
    <row r="5621" hidden="1" x14ac:dyDescent="0.25"/>
    <row r="5622" hidden="1" x14ac:dyDescent="0.25"/>
    <row r="5623" hidden="1" x14ac:dyDescent="0.25"/>
    <row r="5624" hidden="1" x14ac:dyDescent="0.25"/>
    <row r="5625" hidden="1" x14ac:dyDescent="0.25"/>
    <row r="5626" hidden="1" x14ac:dyDescent="0.25"/>
    <row r="5627" hidden="1" x14ac:dyDescent="0.25"/>
    <row r="5628" hidden="1" x14ac:dyDescent="0.25"/>
    <row r="5629" hidden="1" x14ac:dyDescent="0.25"/>
    <row r="5630" hidden="1" x14ac:dyDescent="0.25"/>
    <row r="5631" hidden="1" x14ac:dyDescent="0.25"/>
    <row r="5632" hidden="1" x14ac:dyDescent="0.25"/>
    <row r="5633" hidden="1" x14ac:dyDescent="0.25"/>
    <row r="5634" hidden="1" x14ac:dyDescent="0.25"/>
    <row r="5635" hidden="1" x14ac:dyDescent="0.25"/>
    <row r="5636" hidden="1" x14ac:dyDescent="0.25"/>
    <row r="5637" hidden="1" x14ac:dyDescent="0.25"/>
    <row r="5638" hidden="1" x14ac:dyDescent="0.25"/>
    <row r="5639" hidden="1" x14ac:dyDescent="0.25"/>
    <row r="5640" hidden="1" x14ac:dyDescent="0.25"/>
    <row r="5641" hidden="1" x14ac:dyDescent="0.25"/>
    <row r="5642" hidden="1" x14ac:dyDescent="0.25"/>
    <row r="5643" hidden="1" x14ac:dyDescent="0.25"/>
    <row r="5644" hidden="1" x14ac:dyDescent="0.25"/>
    <row r="5645" hidden="1" x14ac:dyDescent="0.25"/>
    <row r="5646" hidden="1" x14ac:dyDescent="0.25"/>
    <row r="5647" hidden="1" x14ac:dyDescent="0.25"/>
    <row r="5648" hidden="1" x14ac:dyDescent="0.25"/>
    <row r="5649" hidden="1" x14ac:dyDescent="0.25"/>
    <row r="5650" hidden="1" x14ac:dyDescent="0.25"/>
    <row r="5651" hidden="1" x14ac:dyDescent="0.25"/>
    <row r="5652" hidden="1" x14ac:dyDescent="0.25"/>
    <row r="5653" hidden="1" x14ac:dyDescent="0.25"/>
    <row r="5654" hidden="1" x14ac:dyDescent="0.25"/>
    <row r="5655" hidden="1" x14ac:dyDescent="0.25"/>
    <row r="5656" hidden="1" x14ac:dyDescent="0.25"/>
    <row r="5657" hidden="1" x14ac:dyDescent="0.25"/>
    <row r="5658" hidden="1" x14ac:dyDescent="0.25"/>
    <row r="5659" hidden="1" x14ac:dyDescent="0.25"/>
    <row r="5660" hidden="1" x14ac:dyDescent="0.25"/>
    <row r="5661" hidden="1" x14ac:dyDescent="0.25"/>
    <row r="5662" hidden="1" x14ac:dyDescent="0.25"/>
    <row r="5663" hidden="1" x14ac:dyDescent="0.25"/>
    <row r="5664" hidden="1" x14ac:dyDescent="0.25"/>
    <row r="5665" hidden="1" x14ac:dyDescent="0.25"/>
    <row r="5666" hidden="1" x14ac:dyDescent="0.25"/>
    <row r="5667" hidden="1" x14ac:dyDescent="0.25"/>
    <row r="5668" hidden="1" x14ac:dyDescent="0.25"/>
    <row r="5669" hidden="1" x14ac:dyDescent="0.25"/>
    <row r="5670" hidden="1" x14ac:dyDescent="0.25"/>
    <row r="5671" hidden="1" x14ac:dyDescent="0.25"/>
    <row r="5672" hidden="1" x14ac:dyDescent="0.25"/>
    <row r="5673" hidden="1" x14ac:dyDescent="0.25"/>
    <row r="5674" hidden="1" x14ac:dyDescent="0.25"/>
    <row r="5675" hidden="1" x14ac:dyDescent="0.25"/>
    <row r="5676" hidden="1" x14ac:dyDescent="0.25"/>
    <row r="5677" hidden="1" x14ac:dyDescent="0.25"/>
    <row r="5678" hidden="1" x14ac:dyDescent="0.25"/>
    <row r="5679" hidden="1" x14ac:dyDescent="0.25"/>
    <row r="5680" hidden="1" x14ac:dyDescent="0.25"/>
    <row r="5681" hidden="1" x14ac:dyDescent="0.25"/>
    <row r="5682" hidden="1" x14ac:dyDescent="0.25"/>
    <row r="5683" hidden="1" x14ac:dyDescent="0.25"/>
    <row r="5684" hidden="1" x14ac:dyDescent="0.25"/>
    <row r="5685" hidden="1" x14ac:dyDescent="0.25"/>
    <row r="5686" hidden="1" x14ac:dyDescent="0.25"/>
    <row r="5687" hidden="1" x14ac:dyDescent="0.25"/>
    <row r="5688" hidden="1" x14ac:dyDescent="0.25"/>
    <row r="5689" hidden="1" x14ac:dyDescent="0.25"/>
    <row r="5690" hidden="1" x14ac:dyDescent="0.25"/>
    <row r="5691" hidden="1" x14ac:dyDescent="0.25"/>
    <row r="5692" hidden="1" x14ac:dyDescent="0.25"/>
    <row r="5693" hidden="1" x14ac:dyDescent="0.25"/>
    <row r="5694" hidden="1" x14ac:dyDescent="0.25"/>
    <row r="5695" hidden="1" x14ac:dyDescent="0.25"/>
    <row r="5696" hidden="1" x14ac:dyDescent="0.25"/>
    <row r="5697" hidden="1" x14ac:dyDescent="0.25"/>
    <row r="5698" hidden="1" x14ac:dyDescent="0.25"/>
    <row r="5699" hidden="1" x14ac:dyDescent="0.25"/>
    <row r="5700" hidden="1" x14ac:dyDescent="0.25"/>
    <row r="5701" hidden="1" x14ac:dyDescent="0.25"/>
    <row r="5702" hidden="1" x14ac:dyDescent="0.25"/>
    <row r="5703" hidden="1" x14ac:dyDescent="0.25"/>
    <row r="5704" hidden="1" x14ac:dyDescent="0.25"/>
    <row r="5705" hidden="1" x14ac:dyDescent="0.25"/>
    <row r="5706" hidden="1" x14ac:dyDescent="0.25"/>
    <row r="5707" hidden="1" x14ac:dyDescent="0.25"/>
    <row r="5708" hidden="1" x14ac:dyDescent="0.25"/>
    <row r="5709" hidden="1" x14ac:dyDescent="0.25"/>
    <row r="5710" hidden="1" x14ac:dyDescent="0.25"/>
    <row r="5711" hidden="1" x14ac:dyDescent="0.25"/>
    <row r="5712" hidden="1" x14ac:dyDescent="0.25"/>
    <row r="5713" hidden="1" x14ac:dyDescent="0.25"/>
    <row r="5714" hidden="1" x14ac:dyDescent="0.25"/>
    <row r="5715" hidden="1" x14ac:dyDescent="0.25"/>
    <row r="5716" hidden="1" x14ac:dyDescent="0.25"/>
    <row r="5717" hidden="1" x14ac:dyDescent="0.25"/>
    <row r="5718" hidden="1" x14ac:dyDescent="0.25"/>
    <row r="5719" hidden="1" x14ac:dyDescent="0.25"/>
    <row r="5720" hidden="1" x14ac:dyDescent="0.25"/>
    <row r="5721" hidden="1" x14ac:dyDescent="0.25"/>
    <row r="5722" hidden="1" x14ac:dyDescent="0.25"/>
    <row r="5723" hidden="1" x14ac:dyDescent="0.25"/>
    <row r="5724" hidden="1" x14ac:dyDescent="0.25"/>
    <row r="5725" hidden="1" x14ac:dyDescent="0.25"/>
    <row r="5726" hidden="1" x14ac:dyDescent="0.25"/>
    <row r="5727" hidden="1" x14ac:dyDescent="0.25"/>
    <row r="5728" hidden="1" x14ac:dyDescent="0.25"/>
    <row r="5729" hidden="1" x14ac:dyDescent="0.25"/>
    <row r="5730" hidden="1" x14ac:dyDescent="0.25"/>
    <row r="5731" hidden="1" x14ac:dyDescent="0.25"/>
    <row r="5732" hidden="1" x14ac:dyDescent="0.25"/>
    <row r="5733" hidden="1" x14ac:dyDescent="0.25"/>
    <row r="5734" hidden="1" x14ac:dyDescent="0.25"/>
    <row r="5735" hidden="1" x14ac:dyDescent="0.25"/>
    <row r="5736" hidden="1" x14ac:dyDescent="0.25"/>
    <row r="5737" hidden="1" x14ac:dyDescent="0.25"/>
    <row r="5738" hidden="1" x14ac:dyDescent="0.25"/>
    <row r="5739" hidden="1" x14ac:dyDescent="0.25"/>
    <row r="5740" hidden="1" x14ac:dyDescent="0.25"/>
    <row r="5741" hidden="1" x14ac:dyDescent="0.25"/>
    <row r="5742" hidden="1" x14ac:dyDescent="0.25"/>
    <row r="5743" hidden="1" x14ac:dyDescent="0.25"/>
    <row r="5744" hidden="1" x14ac:dyDescent="0.25"/>
    <row r="5745" hidden="1" x14ac:dyDescent="0.25"/>
    <row r="5746" hidden="1" x14ac:dyDescent="0.25"/>
    <row r="5747" hidden="1" x14ac:dyDescent="0.25"/>
    <row r="5748" hidden="1" x14ac:dyDescent="0.25"/>
    <row r="5749" hidden="1" x14ac:dyDescent="0.25"/>
    <row r="5750" hidden="1" x14ac:dyDescent="0.25"/>
    <row r="5751" hidden="1" x14ac:dyDescent="0.25"/>
    <row r="5752" hidden="1" x14ac:dyDescent="0.25"/>
    <row r="5753" hidden="1" x14ac:dyDescent="0.25"/>
    <row r="5754" hidden="1" x14ac:dyDescent="0.25"/>
    <row r="5755" hidden="1" x14ac:dyDescent="0.25"/>
    <row r="5756" hidden="1" x14ac:dyDescent="0.25"/>
    <row r="5757" hidden="1" x14ac:dyDescent="0.25"/>
    <row r="5758" hidden="1" x14ac:dyDescent="0.25"/>
    <row r="5759" hidden="1" x14ac:dyDescent="0.25"/>
    <row r="5760" hidden="1" x14ac:dyDescent="0.25"/>
    <row r="5761" hidden="1" x14ac:dyDescent="0.25"/>
    <row r="5762" hidden="1" x14ac:dyDescent="0.25"/>
    <row r="5763" hidden="1" x14ac:dyDescent="0.25"/>
    <row r="5764" hidden="1" x14ac:dyDescent="0.25"/>
    <row r="5765" hidden="1" x14ac:dyDescent="0.25"/>
    <row r="5766" hidden="1" x14ac:dyDescent="0.25"/>
    <row r="5767" hidden="1" x14ac:dyDescent="0.25"/>
    <row r="5768" hidden="1" x14ac:dyDescent="0.25"/>
    <row r="5769" hidden="1" x14ac:dyDescent="0.25"/>
    <row r="5770" hidden="1" x14ac:dyDescent="0.25"/>
    <row r="5771" hidden="1" x14ac:dyDescent="0.25"/>
    <row r="5772" hidden="1" x14ac:dyDescent="0.25"/>
    <row r="5773" hidden="1" x14ac:dyDescent="0.25"/>
    <row r="5774" hidden="1" x14ac:dyDescent="0.25"/>
    <row r="5775" hidden="1" x14ac:dyDescent="0.25"/>
    <row r="5776" hidden="1" x14ac:dyDescent="0.25"/>
    <row r="5777" hidden="1" x14ac:dyDescent="0.25"/>
    <row r="5778" hidden="1" x14ac:dyDescent="0.25"/>
    <row r="5779" hidden="1" x14ac:dyDescent="0.25"/>
    <row r="5780" hidden="1" x14ac:dyDescent="0.25"/>
    <row r="5781" hidden="1" x14ac:dyDescent="0.25"/>
    <row r="5782" hidden="1" x14ac:dyDescent="0.25"/>
    <row r="5783" hidden="1" x14ac:dyDescent="0.25"/>
    <row r="5784" hidden="1" x14ac:dyDescent="0.25"/>
    <row r="5785" hidden="1" x14ac:dyDescent="0.25"/>
    <row r="5786" hidden="1" x14ac:dyDescent="0.25"/>
    <row r="5787" hidden="1" x14ac:dyDescent="0.25"/>
    <row r="5788" hidden="1" x14ac:dyDescent="0.25"/>
    <row r="5789" hidden="1" x14ac:dyDescent="0.25"/>
    <row r="5790" hidden="1" x14ac:dyDescent="0.25"/>
    <row r="5791" hidden="1" x14ac:dyDescent="0.25"/>
    <row r="5792" hidden="1" x14ac:dyDescent="0.25"/>
    <row r="5793" hidden="1" x14ac:dyDescent="0.25"/>
    <row r="5794" hidden="1" x14ac:dyDescent="0.25"/>
    <row r="5795" hidden="1" x14ac:dyDescent="0.25"/>
    <row r="5796" hidden="1" x14ac:dyDescent="0.25"/>
    <row r="5797" hidden="1" x14ac:dyDescent="0.25"/>
    <row r="5798" hidden="1" x14ac:dyDescent="0.25"/>
    <row r="5799" hidden="1" x14ac:dyDescent="0.25"/>
    <row r="5800" hidden="1" x14ac:dyDescent="0.25"/>
    <row r="5801" hidden="1" x14ac:dyDescent="0.25"/>
    <row r="5802" hidden="1" x14ac:dyDescent="0.25"/>
    <row r="5803" hidden="1" x14ac:dyDescent="0.25"/>
    <row r="5804" hidden="1" x14ac:dyDescent="0.25"/>
    <row r="5805" hidden="1" x14ac:dyDescent="0.25"/>
    <row r="5806" hidden="1" x14ac:dyDescent="0.25"/>
    <row r="5807" hidden="1" x14ac:dyDescent="0.25"/>
    <row r="5808" hidden="1" x14ac:dyDescent="0.25"/>
    <row r="5809" hidden="1" x14ac:dyDescent="0.25"/>
    <row r="5810" hidden="1" x14ac:dyDescent="0.25"/>
    <row r="5811" hidden="1" x14ac:dyDescent="0.25"/>
    <row r="5812" hidden="1" x14ac:dyDescent="0.25"/>
    <row r="5813" hidden="1" x14ac:dyDescent="0.25"/>
    <row r="5814" hidden="1" x14ac:dyDescent="0.25"/>
    <row r="5815" hidden="1" x14ac:dyDescent="0.25"/>
    <row r="5816" hidden="1" x14ac:dyDescent="0.25"/>
    <row r="5817" hidden="1" x14ac:dyDescent="0.25"/>
    <row r="5818" hidden="1" x14ac:dyDescent="0.25"/>
    <row r="5819" hidden="1" x14ac:dyDescent="0.25"/>
    <row r="5820" hidden="1" x14ac:dyDescent="0.25"/>
    <row r="5821" hidden="1" x14ac:dyDescent="0.25"/>
    <row r="5822" hidden="1" x14ac:dyDescent="0.25"/>
    <row r="5823" hidden="1" x14ac:dyDescent="0.25"/>
    <row r="5824" hidden="1" x14ac:dyDescent="0.25"/>
    <row r="5825" hidden="1" x14ac:dyDescent="0.25"/>
    <row r="5826" hidden="1" x14ac:dyDescent="0.25"/>
    <row r="5827" hidden="1" x14ac:dyDescent="0.25"/>
    <row r="5828" hidden="1" x14ac:dyDescent="0.25"/>
    <row r="5829" hidden="1" x14ac:dyDescent="0.25"/>
    <row r="5830" hidden="1" x14ac:dyDescent="0.25"/>
    <row r="5831" hidden="1" x14ac:dyDescent="0.25"/>
    <row r="5832" hidden="1" x14ac:dyDescent="0.25"/>
    <row r="5833" hidden="1" x14ac:dyDescent="0.25"/>
    <row r="5834" hidden="1" x14ac:dyDescent="0.25"/>
    <row r="5835" hidden="1" x14ac:dyDescent="0.25"/>
    <row r="5836" hidden="1" x14ac:dyDescent="0.25"/>
    <row r="5837" hidden="1" x14ac:dyDescent="0.25"/>
    <row r="5838" hidden="1" x14ac:dyDescent="0.25"/>
    <row r="5839" hidden="1" x14ac:dyDescent="0.25"/>
    <row r="5840" hidden="1" x14ac:dyDescent="0.25"/>
    <row r="5841" hidden="1" x14ac:dyDescent="0.25"/>
    <row r="5842" hidden="1" x14ac:dyDescent="0.25"/>
    <row r="5843" hidden="1" x14ac:dyDescent="0.25"/>
    <row r="5844" hidden="1" x14ac:dyDescent="0.25"/>
    <row r="5845" hidden="1" x14ac:dyDescent="0.25"/>
    <row r="5846" hidden="1" x14ac:dyDescent="0.25"/>
    <row r="5847" hidden="1" x14ac:dyDescent="0.25"/>
    <row r="5848" hidden="1" x14ac:dyDescent="0.25"/>
    <row r="5849" hidden="1" x14ac:dyDescent="0.25"/>
    <row r="5850" hidden="1" x14ac:dyDescent="0.25"/>
    <row r="5851" hidden="1" x14ac:dyDescent="0.25"/>
    <row r="5852" hidden="1" x14ac:dyDescent="0.25"/>
    <row r="5853" hidden="1" x14ac:dyDescent="0.25"/>
    <row r="5854" hidden="1" x14ac:dyDescent="0.25"/>
    <row r="5855" hidden="1" x14ac:dyDescent="0.25"/>
    <row r="5856" hidden="1" x14ac:dyDescent="0.25"/>
    <row r="5857" hidden="1" x14ac:dyDescent="0.25"/>
    <row r="5858" hidden="1" x14ac:dyDescent="0.25"/>
    <row r="5859" hidden="1" x14ac:dyDescent="0.25"/>
    <row r="5860" hidden="1" x14ac:dyDescent="0.25"/>
    <row r="5861" hidden="1" x14ac:dyDescent="0.25"/>
    <row r="5862" hidden="1" x14ac:dyDescent="0.25"/>
    <row r="5863" hidden="1" x14ac:dyDescent="0.25"/>
    <row r="5864" hidden="1" x14ac:dyDescent="0.25"/>
    <row r="5865" hidden="1" x14ac:dyDescent="0.25"/>
    <row r="5866" hidden="1" x14ac:dyDescent="0.25"/>
    <row r="5867" hidden="1" x14ac:dyDescent="0.25"/>
    <row r="5868" hidden="1" x14ac:dyDescent="0.25"/>
    <row r="5869" hidden="1" x14ac:dyDescent="0.25"/>
    <row r="5870" hidden="1" x14ac:dyDescent="0.25"/>
    <row r="5871" hidden="1" x14ac:dyDescent="0.25"/>
    <row r="5872" hidden="1" x14ac:dyDescent="0.25"/>
    <row r="5873" hidden="1" x14ac:dyDescent="0.25"/>
    <row r="5874" hidden="1" x14ac:dyDescent="0.25"/>
    <row r="5875" hidden="1" x14ac:dyDescent="0.25"/>
    <row r="5876" hidden="1" x14ac:dyDescent="0.25"/>
    <row r="5877" hidden="1" x14ac:dyDescent="0.25"/>
    <row r="5878" hidden="1" x14ac:dyDescent="0.25"/>
    <row r="5879" hidden="1" x14ac:dyDescent="0.25"/>
    <row r="5880" hidden="1" x14ac:dyDescent="0.25"/>
    <row r="5881" hidden="1" x14ac:dyDescent="0.25"/>
    <row r="5882" hidden="1" x14ac:dyDescent="0.25"/>
    <row r="5883" hidden="1" x14ac:dyDescent="0.25"/>
    <row r="5884" hidden="1" x14ac:dyDescent="0.25"/>
    <row r="5885" hidden="1" x14ac:dyDescent="0.25"/>
    <row r="5886" hidden="1" x14ac:dyDescent="0.25"/>
    <row r="5887" hidden="1" x14ac:dyDescent="0.25"/>
    <row r="5888" hidden="1" x14ac:dyDescent="0.25"/>
    <row r="5889" hidden="1" x14ac:dyDescent="0.25"/>
    <row r="5890" hidden="1" x14ac:dyDescent="0.25"/>
    <row r="5891" hidden="1" x14ac:dyDescent="0.25"/>
    <row r="5892" hidden="1" x14ac:dyDescent="0.25"/>
    <row r="5893" hidden="1" x14ac:dyDescent="0.25"/>
    <row r="5894" hidden="1" x14ac:dyDescent="0.25"/>
    <row r="5895" hidden="1" x14ac:dyDescent="0.25"/>
    <row r="5896" hidden="1" x14ac:dyDescent="0.25"/>
    <row r="5897" hidden="1" x14ac:dyDescent="0.25"/>
    <row r="5898" hidden="1" x14ac:dyDescent="0.25"/>
    <row r="5899" hidden="1" x14ac:dyDescent="0.25"/>
    <row r="5900" hidden="1" x14ac:dyDescent="0.25"/>
    <row r="5901" hidden="1" x14ac:dyDescent="0.25"/>
    <row r="5902" hidden="1" x14ac:dyDescent="0.25"/>
    <row r="5903" hidden="1" x14ac:dyDescent="0.25"/>
    <row r="5904" hidden="1" x14ac:dyDescent="0.25"/>
    <row r="5905" hidden="1" x14ac:dyDescent="0.25"/>
    <row r="5906" hidden="1" x14ac:dyDescent="0.25"/>
    <row r="5907" hidden="1" x14ac:dyDescent="0.25"/>
    <row r="5908" hidden="1" x14ac:dyDescent="0.25"/>
    <row r="5909" hidden="1" x14ac:dyDescent="0.25"/>
    <row r="5910" hidden="1" x14ac:dyDescent="0.25"/>
    <row r="5911" hidden="1" x14ac:dyDescent="0.25"/>
    <row r="5912" hidden="1" x14ac:dyDescent="0.25"/>
    <row r="5913" hidden="1" x14ac:dyDescent="0.25"/>
    <row r="5914" hidden="1" x14ac:dyDescent="0.25"/>
    <row r="5915" hidden="1" x14ac:dyDescent="0.25"/>
    <row r="5916" hidden="1" x14ac:dyDescent="0.25"/>
    <row r="5917" hidden="1" x14ac:dyDescent="0.25"/>
    <row r="5918" hidden="1" x14ac:dyDescent="0.25"/>
    <row r="5919" hidden="1" x14ac:dyDescent="0.25"/>
    <row r="5920" hidden="1" x14ac:dyDescent="0.25"/>
    <row r="5921" hidden="1" x14ac:dyDescent="0.25"/>
    <row r="5922" hidden="1" x14ac:dyDescent="0.25"/>
    <row r="5923" hidden="1" x14ac:dyDescent="0.25"/>
    <row r="5924" hidden="1" x14ac:dyDescent="0.25"/>
    <row r="5925" hidden="1" x14ac:dyDescent="0.25"/>
    <row r="5926" hidden="1" x14ac:dyDescent="0.25"/>
    <row r="5927" hidden="1" x14ac:dyDescent="0.25"/>
    <row r="5928" hidden="1" x14ac:dyDescent="0.25"/>
    <row r="5929" hidden="1" x14ac:dyDescent="0.25"/>
    <row r="5930" hidden="1" x14ac:dyDescent="0.25"/>
    <row r="5931" hidden="1" x14ac:dyDescent="0.25"/>
    <row r="5932" hidden="1" x14ac:dyDescent="0.25"/>
    <row r="5933" hidden="1" x14ac:dyDescent="0.25"/>
    <row r="5934" hidden="1" x14ac:dyDescent="0.25"/>
    <row r="5935" hidden="1" x14ac:dyDescent="0.25"/>
    <row r="5936" hidden="1" x14ac:dyDescent="0.25"/>
    <row r="5937" hidden="1" x14ac:dyDescent="0.25"/>
    <row r="5938" hidden="1" x14ac:dyDescent="0.25"/>
    <row r="5939" hidden="1" x14ac:dyDescent="0.25"/>
    <row r="5940" hidden="1" x14ac:dyDescent="0.25"/>
    <row r="5941" hidden="1" x14ac:dyDescent="0.25"/>
    <row r="5942" hidden="1" x14ac:dyDescent="0.25"/>
    <row r="5943" hidden="1" x14ac:dyDescent="0.25"/>
    <row r="5944" hidden="1" x14ac:dyDescent="0.25"/>
    <row r="5945" hidden="1" x14ac:dyDescent="0.25"/>
    <row r="5946" hidden="1" x14ac:dyDescent="0.25"/>
    <row r="5947" hidden="1" x14ac:dyDescent="0.25"/>
    <row r="5948" hidden="1" x14ac:dyDescent="0.25"/>
    <row r="5949" hidden="1" x14ac:dyDescent="0.25"/>
    <row r="5950" hidden="1" x14ac:dyDescent="0.25"/>
    <row r="5951" hidden="1" x14ac:dyDescent="0.25"/>
    <row r="5952" hidden="1" x14ac:dyDescent="0.25"/>
    <row r="5953" hidden="1" x14ac:dyDescent="0.25"/>
    <row r="5954" hidden="1" x14ac:dyDescent="0.25"/>
    <row r="5955" hidden="1" x14ac:dyDescent="0.25"/>
    <row r="5956" hidden="1" x14ac:dyDescent="0.25"/>
    <row r="5957" hidden="1" x14ac:dyDescent="0.25"/>
    <row r="5958" hidden="1" x14ac:dyDescent="0.25"/>
    <row r="5959" hidden="1" x14ac:dyDescent="0.25"/>
    <row r="5960" hidden="1" x14ac:dyDescent="0.25"/>
    <row r="5961" hidden="1" x14ac:dyDescent="0.25"/>
    <row r="5962" hidden="1" x14ac:dyDescent="0.25"/>
    <row r="5963" hidden="1" x14ac:dyDescent="0.25"/>
    <row r="5964" hidden="1" x14ac:dyDescent="0.25"/>
    <row r="5965" hidden="1" x14ac:dyDescent="0.25"/>
    <row r="5966" hidden="1" x14ac:dyDescent="0.25"/>
    <row r="5967" hidden="1" x14ac:dyDescent="0.25"/>
    <row r="5968" hidden="1" x14ac:dyDescent="0.25"/>
    <row r="5969" hidden="1" x14ac:dyDescent="0.25"/>
    <row r="5970" hidden="1" x14ac:dyDescent="0.25"/>
    <row r="5971" hidden="1" x14ac:dyDescent="0.25"/>
    <row r="5972" hidden="1" x14ac:dyDescent="0.25"/>
    <row r="5973" hidden="1" x14ac:dyDescent="0.25"/>
    <row r="5974" hidden="1" x14ac:dyDescent="0.25"/>
    <row r="5975" hidden="1" x14ac:dyDescent="0.25"/>
    <row r="5976" hidden="1" x14ac:dyDescent="0.25"/>
    <row r="5977" hidden="1" x14ac:dyDescent="0.25"/>
    <row r="5978" hidden="1" x14ac:dyDescent="0.25"/>
    <row r="5979" hidden="1" x14ac:dyDescent="0.25"/>
    <row r="5980" hidden="1" x14ac:dyDescent="0.25"/>
    <row r="5981" hidden="1" x14ac:dyDescent="0.25"/>
    <row r="5982" hidden="1" x14ac:dyDescent="0.25"/>
    <row r="5983" hidden="1" x14ac:dyDescent="0.25"/>
    <row r="5984" hidden="1" x14ac:dyDescent="0.25"/>
    <row r="5985" hidden="1" x14ac:dyDescent="0.25"/>
    <row r="5986" hidden="1" x14ac:dyDescent="0.25"/>
    <row r="5987" hidden="1" x14ac:dyDescent="0.25"/>
    <row r="5988" hidden="1" x14ac:dyDescent="0.25"/>
    <row r="5989" hidden="1" x14ac:dyDescent="0.25"/>
    <row r="5990" hidden="1" x14ac:dyDescent="0.25"/>
    <row r="5991" hidden="1" x14ac:dyDescent="0.25"/>
    <row r="5992" hidden="1" x14ac:dyDescent="0.25"/>
    <row r="5993" hidden="1" x14ac:dyDescent="0.25"/>
    <row r="5994" hidden="1" x14ac:dyDescent="0.25"/>
    <row r="5995" hidden="1" x14ac:dyDescent="0.25"/>
    <row r="5996" hidden="1" x14ac:dyDescent="0.25"/>
    <row r="5997" hidden="1" x14ac:dyDescent="0.25"/>
    <row r="5998" hidden="1" x14ac:dyDescent="0.25"/>
    <row r="5999" hidden="1" x14ac:dyDescent="0.25"/>
    <row r="6000" hidden="1" x14ac:dyDescent="0.25"/>
    <row r="6001" hidden="1" x14ac:dyDescent="0.25"/>
    <row r="6002" hidden="1" x14ac:dyDescent="0.25"/>
    <row r="6003" hidden="1" x14ac:dyDescent="0.25"/>
    <row r="6004" hidden="1" x14ac:dyDescent="0.25"/>
    <row r="6005" hidden="1" x14ac:dyDescent="0.25"/>
    <row r="6006" hidden="1" x14ac:dyDescent="0.25"/>
    <row r="6007" hidden="1" x14ac:dyDescent="0.25"/>
    <row r="6008" hidden="1" x14ac:dyDescent="0.25"/>
    <row r="6009" hidden="1" x14ac:dyDescent="0.25"/>
    <row r="6010" hidden="1" x14ac:dyDescent="0.25"/>
    <row r="6011" hidden="1" x14ac:dyDescent="0.25"/>
    <row r="6012" hidden="1" x14ac:dyDescent="0.25"/>
    <row r="6013" hidden="1" x14ac:dyDescent="0.25"/>
    <row r="6014" hidden="1" x14ac:dyDescent="0.25"/>
    <row r="6015" hidden="1" x14ac:dyDescent="0.25"/>
    <row r="6016" hidden="1" x14ac:dyDescent="0.25"/>
    <row r="6017" hidden="1" x14ac:dyDescent="0.25"/>
    <row r="6018" hidden="1" x14ac:dyDescent="0.25"/>
    <row r="6019" hidden="1" x14ac:dyDescent="0.25"/>
    <row r="6020" hidden="1" x14ac:dyDescent="0.25"/>
    <row r="6021" hidden="1" x14ac:dyDescent="0.25"/>
    <row r="6022" hidden="1" x14ac:dyDescent="0.25"/>
    <row r="6023" hidden="1" x14ac:dyDescent="0.25"/>
    <row r="6024" hidden="1" x14ac:dyDescent="0.25"/>
    <row r="6025" hidden="1" x14ac:dyDescent="0.25"/>
    <row r="6026" hidden="1" x14ac:dyDescent="0.25"/>
    <row r="6027" hidden="1" x14ac:dyDescent="0.25"/>
    <row r="6028" hidden="1" x14ac:dyDescent="0.25"/>
    <row r="6029" hidden="1" x14ac:dyDescent="0.25"/>
    <row r="6030" hidden="1" x14ac:dyDescent="0.25"/>
    <row r="6031" hidden="1" x14ac:dyDescent="0.25"/>
    <row r="6032" hidden="1" x14ac:dyDescent="0.25"/>
    <row r="6033" hidden="1" x14ac:dyDescent="0.25"/>
    <row r="6034" hidden="1" x14ac:dyDescent="0.25"/>
    <row r="6035" hidden="1" x14ac:dyDescent="0.25"/>
    <row r="6036" hidden="1" x14ac:dyDescent="0.25"/>
    <row r="6037" hidden="1" x14ac:dyDescent="0.25"/>
    <row r="6038" hidden="1" x14ac:dyDescent="0.25"/>
    <row r="6039" hidden="1" x14ac:dyDescent="0.25"/>
    <row r="6040" hidden="1" x14ac:dyDescent="0.25"/>
    <row r="6041" hidden="1" x14ac:dyDescent="0.25"/>
    <row r="6042" hidden="1" x14ac:dyDescent="0.25"/>
    <row r="6043" hidden="1" x14ac:dyDescent="0.25"/>
    <row r="6044" hidden="1" x14ac:dyDescent="0.25"/>
    <row r="6045" hidden="1" x14ac:dyDescent="0.25"/>
    <row r="6046" hidden="1" x14ac:dyDescent="0.25"/>
    <row r="6047" hidden="1" x14ac:dyDescent="0.25"/>
    <row r="6048" hidden="1" x14ac:dyDescent="0.25"/>
    <row r="6049" hidden="1" x14ac:dyDescent="0.25"/>
    <row r="6050" hidden="1" x14ac:dyDescent="0.25"/>
    <row r="6051" hidden="1" x14ac:dyDescent="0.25"/>
    <row r="6052" hidden="1" x14ac:dyDescent="0.25"/>
    <row r="6053" hidden="1" x14ac:dyDescent="0.25"/>
    <row r="6054" hidden="1" x14ac:dyDescent="0.25"/>
    <row r="6055" hidden="1" x14ac:dyDescent="0.25"/>
    <row r="6056" hidden="1" x14ac:dyDescent="0.25"/>
    <row r="6057" hidden="1" x14ac:dyDescent="0.25"/>
    <row r="6058" hidden="1" x14ac:dyDescent="0.25"/>
    <row r="6059" hidden="1" x14ac:dyDescent="0.25"/>
    <row r="6060" hidden="1" x14ac:dyDescent="0.25"/>
    <row r="6061" hidden="1" x14ac:dyDescent="0.25"/>
    <row r="6062" hidden="1" x14ac:dyDescent="0.25"/>
    <row r="6063" hidden="1" x14ac:dyDescent="0.25"/>
    <row r="6064" hidden="1" x14ac:dyDescent="0.25"/>
    <row r="6065" hidden="1" x14ac:dyDescent="0.25"/>
    <row r="6066" hidden="1" x14ac:dyDescent="0.25"/>
    <row r="6067" hidden="1" x14ac:dyDescent="0.25"/>
    <row r="6068" hidden="1" x14ac:dyDescent="0.25"/>
    <row r="6069" hidden="1" x14ac:dyDescent="0.25"/>
    <row r="6070" hidden="1" x14ac:dyDescent="0.25"/>
    <row r="6071" hidden="1" x14ac:dyDescent="0.25"/>
    <row r="6072" hidden="1" x14ac:dyDescent="0.25"/>
    <row r="6073" hidden="1" x14ac:dyDescent="0.25"/>
    <row r="6074" hidden="1" x14ac:dyDescent="0.25"/>
    <row r="6075" hidden="1" x14ac:dyDescent="0.25"/>
    <row r="6076" hidden="1" x14ac:dyDescent="0.25"/>
    <row r="6077" hidden="1" x14ac:dyDescent="0.25"/>
    <row r="6078" hidden="1" x14ac:dyDescent="0.25"/>
    <row r="6079" hidden="1" x14ac:dyDescent="0.25"/>
    <row r="6080" hidden="1" x14ac:dyDescent="0.25"/>
    <row r="6081" hidden="1" x14ac:dyDescent="0.25"/>
    <row r="6082" hidden="1" x14ac:dyDescent="0.25"/>
    <row r="6083" hidden="1" x14ac:dyDescent="0.25"/>
    <row r="6084" hidden="1" x14ac:dyDescent="0.25"/>
    <row r="6085" hidden="1" x14ac:dyDescent="0.25"/>
    <row r="6086" hidden="1" x14ac:dyDescent="0.25"/>
    <row r="6087" hidden="1" x14ac:dyDescent="0.25"/>
    <row r="6088" hidden="1" x14ac:dyDescent="0.25"/>
    <row r="6089" hidden="1" x14ac:dyDescent="0.25"/>
    <row r="6090" hidden="1" x14ac:dyDescent="0.25"/>
    <row r="6091" hidden="1" x14ac:dyDescent="0.25"/>
    <row r="6092" hidden="1" x14ac:dyDescent="0.25"/>
    <row r="6093" hidden="1" x14ac:dyDescent="0.25"/>
    <row r="6094" hidden="1" x14ac:dyDescent="0.25"/>
    <row r="6095" hidden="1" x14ac:dyDescent="0.25"/>
    <row r="6096" hidden="1" x14ac:dyDescent="0.25"/>
    <row r="6097" hidden="1" x14ac:dyDescent="0.25"/>
    <row r="6098" hidden="1" x14ac:dyDescent="0.25"/>
    <row r="6099" hidden="1" x14ac:dyDescent="0.25"/>
    <row r="6100" hidden="1" x14ac:dyDescent="0.25"/>
    <row r="6101" hidden="1" x14ac:dyDescent="0.25"/>
    <row r="6102" hidden="1" x14ac:dyDescent="0.25"/>
    <row r="6103" hidden="1" x14ac:dyDescent="0.25"/>
    <row r="6104" hidden="1" x14ac:dyDescent="0.25"/>
    <row r="6105" hidden="1" x14ac:dyDescent="0.25"/>
    <row r="6106" hidden="1" x14ac:dyDescent="0.25"/>
    <row r="6107" hidden="1" x14ac:dyDescent="0.25"/>
    <row r="6108" hidden="1" x14ac:dyDescent="0.25"/>
    <row r="6109" hidden="1" x14ac:dyDescent="0.25"/>
    <row r="6110" hidden="1" x14ac:dyDescent="0.25"/>
    <row r="6111" hidden="1" x14ac:dyDescent="0.25"/>
    <row r="6112" hidden="1" x14ac:dyDescent="0.25"/>
    <row r="6113" hidden="1" x14ac:dyDescent="0.25"/>
    <row r="6114" hidden="1" x14ac:dyDescent="0.25"/>
    <row r="6115" hidden="1" x14ac:dyDescent="0.25"/>
    <row r="6116" hidden="1" x14ac:dyDescent="0.25"/>
    <row r="6117" hidden="1" x14ac:dyDescent="0.25"/>
    <row r="6118" hidden="1" x14ac:dyDescent="0.25"/>
    <row r="6119" hidden="1" x14ac:dyDescent="0.25"/>
    <row r="6120" hidden="1" x14ac:dyDescent="0.25"/>
    <row r="6121" hidden="1" x14ac:dyDescent="0.25"/>
    <row r="6122" hidden="1" x14ac:dyDescent="0.25"/>
    <row r="6123" hidden="1" x14ac:dyDescent="0.25"/>
    <row r="6124" hidden="1" x14ac:dyDescent="0.25"/>
    <row r="6125" hidden="1" x14ac:dyDescent="0.25"/>
    <row r="6126" hidden="1" x14ac:dyDescent="0.25"/>
    <row r="6127" hidden="1" x14ac:dyDescent="0.25"/>
    <row r="6128" hidden="1" x14ac:dyDescent="0.25"/>
    <row r="6129" hidden="1" x14ac:dyDescent="0.25"/>
    <row r="6130" hidden="1" x14ac:dyDescent="0.25"/>
    <row r="6131" hidden="1" x14ac:dyDescent="0.25"/>
    <row r="6132" hidden="1" x14ac:dyDescent="0.25"/>
    <row r="6133" hidden="1" x14ac:dyDescent="0.25"/>
    <row r="6134" hidden="1" x14ac:dyDescent="0.25"/>
    <row r="6135" hidden="1" x14ac:dyDescent="0.25"/>
    <row r="6136" hidden="1" x14ac:dyDescent="0.25"/>
    <row r="6137" hidden="1" x14ac:dyDescent="0.25"/>
    <row r="6138" hidden="1" x14ac:dyDescent="0.25"/>
    <row r="6139" hidden="1" x14ac:dyDescent="0.25"/>
    <row r="6140" hidden="1" x14ac:dyDescent="0.25"/>
    <row r="6141" hidden="1" x14ac:dyDescent="0.25"/>
    <row r="6142" hidden="1" x14ac:dyDescent="0.25"/>
    <row r="6143" hidden="1" x14ac:dyDescent="0.25"/>
    <row r="6144" hidden="1" x14ac:dyDescent="0.25"/>
    <row r="6145" hidden="1" x14ac:dyDescent="0.25"/>
    <row r="6146" hidden="1" x14ac:dyDescent="0.25"/>
    <row r="6147" hidden="1" x14ac:dyDescent="0.25"/>
    <row r="6148" hidden="1" x14ac:dyDescent="0.25"/>
    <row r="6149" hidden="1" x14ac:dyDescent="0.25"/>
    <row r="6150" hidden="1" x14ac:dyDescent="0.25"/>
    <row r="6151" hidden="1" x14ac:dyDescent="0.25"/>
    <row r="6152" hidden="1" x14ac:dyDescent="0.25"/>
    <row r="6153" hidden="1" x14ac:dyDescent="0.25"/>
    <row r="6154" hidden="1" x14ac:dyDescent="0.25"/>
    <row r="6155" hidden="1" x14ac:dyDescent="0.25"/>
    <row r="6156" hidden="1" x14ac:dyDescent="0.25"/>
    <row r="6157" hidden="1" x14ac:dyDescent="0.25"/>
    <row r="6158" hidden="1" x14ac:dyDescent="0.25"/>
    <row r="6159" hidden="1" x14ac:dyDescent="0.25"/>
    <row r="6160" hidden="1" x14ac:dyDescent="0.25"/>
    <row r="6161" hidden="1" x14ac:dyDescent="0.25"/>
    <row r="6162" hidden="1" x14ac:dyDescent="0.25"/>
    <row r="6163" hidden="1" x14ac:dyDescent="0.25"/>
    <row r="6164" hidden="1" x14ac:dyDescent="0.25"/>
    <row r="6165" hidden="1" x14ac:dyDescent="0.25"/>
    <row r="6166" hidden="1" x14ac:dyDescent="0.25"/>
    <row r="6167" hidden="1" x14ac:dyDescent="0.25"/>
    <row r="6168" hidden="1" x14ac:dyDescent="0.25"/>
    <row r="6169" hidden="1" x14ac:dyDescent="0.25"/>
    <row r="6170" hidden="1" x14ac:dyDescent="0.25"/>
    <row r="6171" hidden="1" x14ac:dyDescent="0.25"/>
    <row r="6172" hidden="1" x14ac:dyDescent="0.25"/>
    <row r="6173" hidden="1" x14ac:dyDescent="0.25"/>
    <row r="6174" hidden="1" x14ac:dyDescent="0.25"/>
    <row r="6175" hidden="1" x14ac:dyDescent="0.25"/>
    <row r="6176" hidden="1" x14ac:dyDescent="0.25"/>
    <row r="6177" hidden="1" x14ac:dyDescent="0.25"/>
    <row r="6178" hidden="1" x14ac:dyDescent="0.25"/>
    <row r="6179" hidden="1" x14ac:dyDescent="0.25"/>
    <row r="6180" hidden="1" x14ac:dyDescent="0.25"/>
    <row r="6181" hidden="1" x14ac:dyDescent="0.25"/>
    <row r="6182" hidden="1" x14ac:dyDescent="0.25"/>
    <row r="6183" hidden="1" x14ac:dyDescent="0.25"/>
    <row r="6184" hidden="1" x14ac:dyDescent="0.25"/>
    <row r="6185" hidden="1" x14ac:dyDescent="0.25"/>
    <row r="6186" hidden="1" x14ac:dyDescent="0.25"/>
    <row r="6187" hidden="1" x14ac:dyDescent="0.25"/>
    <row r="6188" hidden="1" x14ac:dyDescent="0.25"/>
    <row r="6189" hidden="1" x14ac:dyDescent="0.25"/>
    <row r="6190" hidden="1" x14ac:dyDescent="0.25"/>
    <row r="6191" hidden="1" x14ac:dyDescent="0.25"/>
    <row r="6192" hidden="1" x14ac:dyDescent="0.25"/>
    <row r="6193" hidden="1" x14ac:dyDescent="0.25"/>
    <row r="6194" hidden="1" x14ac:dyDescent="0.25"/>
    <row r="6195" hidden="1" x14ac:dyDescent="0.25"/>
    <row r="6196" hidden="1" x14ac:dyDescent="0.25"/>
    <row r="6197" hidden="1" x14ac:dyDescent="0.25"/>
    <row r="6198" hidden="1" x14ac:dyDescent="0.25"/>
    <row r="6199" hidden="1" x14ac:dyDescent="0.25"/>
    <row r="6200" hidden="1" x14ac:dyDescent="0.25"/>
    <row r="6201" hidden="1" x14ac:dyDescent="0.25"/>
    <row r="6202" hidden="1" x14ac:dyDescent="0.25"/>
    <row r="6203" hidden="1" x14ac:dyDescent="0.25"/>
    <row r="6204" hidden="1" x14ac:dyDescent="0.25"/>
    <row r="6205" hidden="1" x14ac:dyDescent="0.25"/>
    <row r="6206" hidden="1" x14ac:dyDescent="0.25"/>
    <row r="6207" hidden="1" x14ac:dyDescent="0.25"/>
    <row r="6208" hidden="1" x14ac:dyDescent="0.25"/>
    <row r="6209" hidden="1" x14ac:dyDescent="0.25"/>
    <row r="6210" hidden="1" x14ac:dyDescent="0.25"/>
    <row r="6211" hidden="1" x14ac:dyDescent="0.25"/>
    <row r="6212" hidden="1" x14ac:dyDescent="0.25"/>
    <row r="6213" hidden="1" x14ac:dyDescent="0.25"/>
    <row r="6214" hidden="1" x14ac:dyDescent="0.25"/>
    <row r="6215" hidden="1" x14ac:dyDescent="0.25"/>
    <row r="6216" hidden="1" x14ac:dyDescent="0.25"/>
    <row r="6217" hidden="1" x14ac:dyDescent="0.25"/>
    <row r="6218" hidden="1" x14ac:dyDescent="0.25"/>
    <row r="6219" hidden="1" x14ac:dyDescent="0.25"/>
    <row r="6220" hidden="1" x14ac:dyDescent="0.25"/>
    <row r="6221" hidden="1" x14ac:dyDescent="0.25"/>
    <row r="6222" hidden="1" x14ac:dyDescent="0.25"/>
    <row r="6223" hidden="1" x14ac:dyDescent="0.25"/>
    <row r="6224" hidden="1" x14ac:dyDescent="0.25"/>
    <row r="6225" hidden="1" x14ac:dyDescent="0.25"/>
    <row r="6226" hidden="1" x14ac:dyDescent="0.25"/>
    <row r="6227" hidden="1" x14ac:dyDescent="0.25"/>
    <row r="6228" hidden="1" x14ac:dyDescent="0.25"/>
    <row r="6229" hidden="1" x14ac:dyDescent="0.25"/>
    <row r="6230" hidden="1" x14ac:dyDescent="0.25"/>
    <row r="6231" hidden="1" x14ac:dyDescent="0.25"/>
    <row r="6232" hidden="1" x14ac:dyDescent="0.25"/>
    <row r="6233" hidden="1" x14ac:dyDescent="0.25"/>
    <row r="6234" hidden="1" x14ac:dyDescent="0.25"/>
    <row r="6235" hidden="1" x14ac:dyDescent="0.25"/>
    <row r="6236" hidden="1" x14ac:dyDescent="0.25"/>
    <row r="6237" hidden="1" x14ac:dyDescent="0.25"/>
    <row r="6238" hidden="1" x14ac:dyDescent="0.25"/>
    <row r="6239" hidden="1" x14ac:dyDescent="0.25"/>
    <row r="6240" hidden="1" x14ac:dyDescent="0.25"/>
    <row r="6241" hidden="1" x14ac:dyDescent="0.25"/>
    <row r="6242" hidden="1" x14ac:dyDescent="0.25"/>
    <row r="6243" hidden="1" x14ac:dyDescent="0.25"/>
    <row r="6244" hidden="1" x14ac:dyDescent="0.25"/>
    <row r="6245" hidden="1" x14ac:dyDescent="0.25"/>
    <row r="6246" hidden="1" x14ac:dyDescent="0.25"/>
    <row r="6247" hidden="1" x14ac:dyDescent="0.25"/>
    <row r="6248" hidden="1" x14ac:dyDescent="0.25"/>
    <row r="6249" hidden="1" x14ac:dyDescent="0.25"/>
    <row r="6250" hidden="1" x14ac:dyDescent="0.25"/>
    <row r="6251" hidden="1" x14ac:dyDescent="0.25"/>
    <row r="6252" hidden="1" x14ac:dyDescent="0.25"/>
    <row r="6253" hidden="1" x14ac:dyDescent="0.25"/>
    <row r="6254" hidden="1" x14ac:dyDescent="0.25"/>
    <row r="6255" hidden="1" x14ac:dyDescent="0.25"/>
    <row r="6256" hidden="1" x14ac:dyDescent="0.25"/>
    <row r="6257" hidden="1" x14ac:dyDescent="0.25"/>
    <row r="6258" hidden="1" x14ac:dyDescent="0.25"/>
    <row r="6259" hidden="1" x14ac:dyDescent="0.25"/>
    <row r="6260" hidden="1" x14ac:dyDescent="0.25"/>
    <row r="6261" hidden="1" x14ac:dyDescent="0.25"/>
    <row r="6262" hidden="1" x14ac:dyDescent="0.25"/>
    <row r="6263" hidden="1" x14ac:dyDescent="0.25"/>
    <row r="6264" hidden="1" x14ac:dyDescent="0.25"/>
    <row r="6265" hidden="1" x14ac:dyDescent="0.25"/>
    <row r="6266" hidden="1" x14ac:dyDescent="0.25"/>
    <row r="6267" hidden="1" x14ac:dyDescent="0.25"/>
    <row r="6268" hidden="1" x14ac:dyDescent="0.25"/>
    <row r="6269" hidden="1" x14ac:dyDescent="0.25"/>
    <row r="6270" hidden="1" x14ac:dyDescent="0.25"/>
    <row r="6271" hidden="1" x14ac:dyDescent="0.25"/>
    <row r="6272" hidden="1" x14ac:dyDescent="0.25"/>
    <row r="6273" hidden="1" x14ac:dyDescent="0.25"/>
    <row r="6274" hidden="1" x14ac:dyDescent="0.25"/>
    <row r="6275" hidden="1" x14ac:dyDescent="0.25"/>
    <row r="6276" hidden="1" x14ac:dyDescent="0.25"/>
    <row r="6277" hidden="1" x14ac:dyDescent="0.25"/>
    <row r="6278" hidden="1" x14ac:dyDescent="0.25"/>
    <row r="6279" hidden="1" x14ac:dyDescent="0.25"/>
    <row r="6280" hidden="1" x14ac:dyDescent="0.25"/>
    <row r="6281" hidden="1" x14ac:dyDescent="0.25"/>
    <row r="6282" hidden="1" x14ac:dyDescent="0.25"/>
    <row r="6283" hidden="1" x14ac:dyDescent="0.25"/>
    <row r="6284" hidden="1" x14ac:dyDescent="0.25"/>
    <row r="6285" hidden="1" x14ac:dyDescent="0.25"/>
    <row r="6286" hidden="1" x14ac:dyDescent="0.25"/>
    <row r="6287" hidden="1" x14ac:dyDescent="0.25"/>
    <row r="6288" hidden="1" x14ac:dyDescent="0.25"/>
    <row r="6289" hidden="1" x14ac:dyDescent="0.25"/>
    <row r="6290" hidden="1" x14ac:dyDescent="0.25"/>
    <row r="6291" hidden="1" x14ac:dyDescent="0.25"/>
    <row r="6292" hidden="1" x14ac:dyDescent="0.25"/>
    <row r="6293" hidden="1" x14ac:dyDescent="0.25"/>
    <row r="6294" hidden="1" x14ac:dyDescent="0.25"/>
    <row r="6295" hidden="1" x14ac:dyDescent="0.25"/>
    <row r="6296" hidden="1" x14ac:dyDescent="0.25"/>
    <row r="6297" hidden="1" x14ac:dyDescent="0.25"/>
    <row r="6298" hidden="1" x14ac:dyDescent="0.25"/>
    <row r="6299" hidden="1" x14ac:dyDescent="0.25"/>
    <row r="6300" hidden="1" x14ac:dyDescent="0.25"/>
    <row r="6301" hidden="1" x14ac:dyDescent="0.25"/>
    <row r="6302" hidden="1" x14ac:dyDescent="0.25"/>
    <row r="6303" hidden="1" x14ac:dyDescent="0.25"/>
    <row r="6304" hidden="1" x14ac:dyDescent="0.25"/>
    <row r="6305" hidden="1" x14ac:dyDescent="0.25"/>
    <row r="6306" hidden="1" x14ac:dyDescent="0.25"/>
    <row r="6307" hidden="1" x14ac:dyDescent="0.25"/>
    <row r="6308" hidden="1" x14ac:dyDescent="0.25"/>
    <row r="6309" hidden="1" x14ac:dyDescent="0.25"/>
    <row r="6310" hidden="1" x14ac:dyDescent="0.25"/>
    <row r="6311" hidden="1" x14ac:dyDescent="0.25"/>
    <row r="6312" hidden="1" x14ac:dyDescent="0.25"/>
    <row r="6313" hidden="1" x14ac:dyDescent="0.25"/>
    <row r="6314" hidden="1" x14ac:dyDescent="0.25"/>
    <row r="6315" hidden="1" x14ac:dyDescent="0.25"/>
    <row r="6316" hidden="1" x14ac:dyDescent="0.25"/>
    <row r="6317" hidden="1" x14ac:dyDescent="0.25"/>
    <row r="6318" hidden="1" x14ac:dyDescent="0.25"/>
    <row r="6319" hidden="1" x14ac:dyDescent="0.25"/>
    <row r="6320" hidden="1" x14ac:dyDescent="0.25"/>
    <row r="6321" hidden="1" x14ac:dyDescent="0.25"/>
    <row r="6322" hidden="1" x14ac:dyDescent="0.25"/>
    <row r="6323" hidden="1" x14ac:dyDescent="0.25"/>
    <row r="6324" hidden="1" x14ac:dyDescent="0.25"/>
    <row r="6325" hidden="1" x14ac:dyDescent="0.25"/>
    <row r="6326" hidden="1" x14ac:dyDescent="0.25"/>
    <row r="6327" hidden="1" x14ac:dyDescent="0.25"/>
    <row r="6328" hidden="1" x14ac:dyDescent="0.25"/>
    <row r="6329" hidden="1" x14ac:dyDescent="0.25"/>
    <row r="6330" hidden="1" x14ac:dyDescent="0.25"/>
    <row r="6331" hidden="1" x14ac:dyDescent="0.25"/>
    <row r="6332" hidden="1" x14ac:dyDescent="0.25"/>
    <row r="6333" hidden="1" x14ac:dyDescent="0.25"/>
    <row r="6334" hidden="1" x14ac:dyDescent="0.25"/>
    <row r="6335" hidden="1" x14ac:dyDescent="0.25"/>
    <row r="6336" hidden="1" x14ac:dyDescent="0.25"/>
    <row r="6337" hidden="1" x14ac:dyDescent="0.25"/>
    <row r="6338" hidden="1" x14ac:dyDescent="0.25"/>
    <row r="6339" hidden="1" x14ac:dyDescent="0.25"/>
    <row r="6340" hidden="1" x14ac:dyDescent="0.25"/>
    <row r="6341" hidden="1" x14ac:dyDescent="0.25"/>
    <row r="6342" hidden="1" x14ac:dyDescent="0.25"/>
    <row r="6343" hidden="1" x14ac:dyDescent="0.25"/>
    <row r="6344" hidden="1" x14ac:dyDescent="0.25"/>
    <row r="6345" hidden="1" x14ac:dyDescent="0.25"/>
    <row r="6346" hidden="1" x14ac:dyDescent="0.25"/>
    <row r="6347" hidden="1" x14ac:dyDescent="0.25"/>
    <row r="6348" hidden="1" x14ac:dyDescent="0.25"/>
    <row r="6349" hidden="1" x14ac:dyDescent="0.25"/>
    <row r="6350" hidden="1" x14ac:dyDescent="0.25"/>
    <row r="6351" hidden="1" x14ac:dyDescent="0.25"/>
    <row r="6352" hidden="1" x14ac:dyDescent="0.25"/>
    <row r="6353" hidden="1" x14ac:dyDescent="0.25"/>
    <row r="6354" hidden="1" x14ac:dyDescent="0.25"/>
    <row r="6355" hidden="1" x14ac:dyDescent="0.25"/>
    <row r="6356" hidden="1" x14ac:dyDescent="0.25"/>
    <row r="6357" hidden="1" x14ac:dyDescent="0.25"/>
    <row r="6358" hidden="1" x14ac:dyDescent="0.25"/>
    <row r="6359" hidden="1" x14ac:dyDescent="0.25"/>
    <row r="6360" hidden="1" x14ac:dyDescent="0.25"/>
    <row r="6361" hidden="1" x14ac:dyDescent="0.25"/>
    <row r="6362" hidden="1" x14ac:dyDescent="0.25"/>
    <row r="6363" hidden="1" x14ac:dyDescent="0.25"/>
    <row r="6364" hidden="1" x14ac:dyDescent="0.25"/>
    <row r="6365" hidden="1" x14ac:dyDescent="0.25"/>
    <row r="6366" hidden="1" x14ac:dyDescent="0.25"/>
    <row r="6367" hidden="1" x14ac:dyDescent="0.25"/>
    <row r="6368" hidden="1" x14ac:dyDescent="0.25"/>
    <row r="6369" hidden="1" x14ac:dyDescent="0.25"/>
    <row r="6370" hidden="1" x14ac:dyDescent="0.25"/>
    <row r="6371" hidden="1" x14ac:dyDescent="0.25"/>
    <row r="6372" hidden="1" x14ac:dyDescent="0.25"/>
    <row r="6373" hidden="1" x14ac:dyDescent="0.25"/>
    <row r="6374" hidden="1" x14ac:dyDescent="0.25"/>
    <row r="6375" hidden="1" x14ac:dyDescent="0.25"/>
    <row r="6376" hidden="1" x14ac:dyDescent="0.25"/>
    <row r="6377" hidden="1" x14ac:dyDescent="0.25"/>
    <row r="6378" hidden="1" x14ac:dyDescent="0.25"/>
    <row r="6379" hidden="1" x14ac:dyDescent="0.25"/>
    <row r="6380" hidden="1" x14ac:dyDescent="0.25"/>
    <row r="6381" hidden="1" x14ac:dyDescent="0.25"/>
    <row r="6382" hidden="1" x14ac:dyDescent="0.25"/>
    <row r="6383" hidden="1" x14ac:dyDescent="0.25"/>
    <row r="6384" hidden="1" x14ac:dyDescent="0.25"/>
    <row r="6385" hidden="1" x14ac:dyDescent="0.25"/>
    <row r="6386" hidden="1" x14ac:dyDescent="0.25"/>
    <row r="6387" hidden="1" x14ac:dyDescent="0.25"/>
    <row r="6388" hidden="1" x14ac:dyDescent="0.25"/>
    <row r="6389" hidden="1" x14ac:dyDescent="0.25"/>
    <row r="6390" hidden="1" x14ac:dyDescent="0.25"/>
    <row r="6391" hidden="1" x14ac:dyDescent="0.25"/>
    <row r="6392" hidden="1" x14ac:dyDescent="0.25"/>
    <row r="6393" hidden="1" x14ac:dyDescent="0.25"/>
    <row r="6394" hidden="1" x14ac:dyDescent="0.25"/>
    <row r="6395" hidden="1" x14ac:dyDescent="0.25"/>
    <row r="6396" hidden="1" x14ac:dyDescent="0.25"/>
    <row r="6397" hidden="1" x14ac:dyDescent="0.25"/>
    <row r="6398" hidden="1" x14ac:dyDescent="0.25"/>
    <row r="6399" hidden="1" x14ac:dyDescent="0.25"/>
    <row r="6400" hidden="1" x14ac:dyDescent="0.25"/>
    <row r="6401" hidden="1" x14ac:dyDescent="0.25"/>
    <row r="6402" hidden="1" x14ac:dyDescent="0.25"/>
    <row r="6403" hidden="1" x14ac:dyDescent="0.25"/>
    <row r="6404" hidden="1" x14ac:dyDescent="0.25"/>
    <row r="6405" hidden="1" x14ac:dyDescent="0.25"/>
    <row r="6406" hidden="1" x14ac:dyDescent="0.25"/>
    <row r="6407" hidden="1" x14ac:dyDescent="0.25"/>
    <row r="6408" hidden="1" x14ac:dyDescent="0.25"/>
    <row r="6409" hidden="1" x14ac:dyDescent="0.25"/>
    <row r="6410" hidden="1" x14ac:dyDescent="0.25"/>
    <row r="6411" hidden="1" x14ac:dyDescent="0.25"/>
    <row r="6412" hidden="1" x14ac:dyDescent="0.25"/>
    <row r="6413" hidden="1" x14ac:dyDescent="0.25"/>
    <row r="6414" hidden="1" x14ac:dyDescent="0.25"/>
    <row r="6415" hidden="1" x14ac:dyDescent="0.25"/>
    <row r="6416" hidden="1" x14ac:dyDescent="0.25"/>
    <row r="6417" hidden="1" x14ac:dyDescent="0.25"/>
    <row r="6418" hidden="1" x14ac:dyDescent="0.25"/>
    <row r="6419" hidden="1" x14ac:dyDescent="0.25"/>
    <row r="6420" hidden="1" x14ac:dyDescent="0.25"/>
    <row r="6421" hidden="1" x14ac:dyDescent="0.25"/>
    <row r="6422" hidden="1" x14ac:dyDescent="0.25"/>
    <row r="6423" hidden="1" x14ac:dyDescent="0.25"/>
    <row r="6424" hidden="1" x14ac:dyDescent="0.25"/>
    <row r="6425" hidden="1" x14ac:dyDescent="0.25"/>
    <row r="6426" hidden="1" x14ac:dyDescent="0.25"/>
    <row r="6427" hidden="1" x14ac:dyDescent="0.25"/>
    <row r="6428" hidden="1" x14ac:dyDescent="0.25"/>
    <row r="6429" hidden="1" x14ac:dyDescent="0.25"/>
    <row r="6430" hidden="1" x14ac:dyDescent="0.25"/>
    <row r="6431" hidden="1" x14ac:dyDescent="0.25"/>
    <row r="6432" hidden="1" x14ac:dyDescent="0.25"/>
    <row r="6433" hidden="1" x14ac:dyDescent="0.25"/>
    <row r="6434" hidden="1" x14ac:dyDescent="0.25"/>
    <row r="6435" hidden="1" x14ac:dyDescent="0.25"/>
    <row r="6436" hidden="1" x14ac:dyDescent="0.25"/>
    <row r="6437" hidden="1" x14ac:dyDescent="0.25"/>
    <row r="6438" hidden="1" x14ac:dyDescent="0.25"/>
    <row r="6439" hidden="1" x14ac:dyDescent="0.25"/>
    <row r="6440" hidden="1" x14ac:dyDescent="0.25"/>
    <row r="6441" hidden="1" x14ac:dyDescent="0.25"/>
    <row r="6442" hidden="1" x14ac:dyDescent="0.25"/>
    <row r="6443" hidden="1" x14ac:dyDescent="0.25"/>
    <row r="6444" hidden="1" x14ac:dyDescent="0.25"/>
    <row r="6445" hidden="1" x14ac:dyDescent="0.25"/>
    <row r="6446" hidden="1" x14ac:dyDescent="0.25"/>
    <row r="6447" hidden="1" x14ac:dyDescent="0.25"/>
    <row r="6448" hidden="1" x14ac:dyDescent="0.25"/>
    <row r="6449" hidden="1" x14ac:dyDescent="0.25"/>
    <row r="6450" hidden="1" x14ac:dyDescent="0.25"/>
    <row r="6451" hidden="1" x14ac:dyDescent="0.25"/>
    <row r="6452" hidden="1" x14ac:dyDescent="0.25"/>
    <row r="6453" hidden="1" x14ac:dyDescent="0.25"/>
    <row r="6454" hidden="1" x14ac:dyDescent="0.25"/>
    <row r="6455" hidden="1" x14ac:dyDescent="0.25"/>
    <row r="6456" hidden="1" x14ac:dyDescent="0.25"/>
    <row r="6457" hidden="1" x14ac:dyDescent="0.25"/>
    <row r="6458" hidden="1" x14ac:dyDescent="0.25"/>
    <row r="6459" hidden="1" x14ac:dyDescent="0.25"/>
    <row r="6460" hidden="1" x14ac:dyDescent="0.25"/>
    <row r="6461" hidden="1" x14ac:dyDescent="0.25"/>
    <row r="6462" hidden="1" x14ac:dyDescent="0.25"/>
    <row r="6463" hidden="1" x14ac:dyDescent="0.25"/>
    <row r="6464" hidden="1" x14ac:dyDescent="0.25"/>
    <row r="6465" hidden="1" x14ac:dyDescent="0.25"/>
    <row r="6466" hidden="1" x14ac:dyDescent="0.25"/>
    <row r="6467" hidden="1" x14ac:dyDescent="0.25"/>
    <row r="6468" hidden="1" x14ac:dyDescent="0.25"/>
    <row r="6469" hidden="1" x14ac:dyDescent="0.25"/>
    <row r="6470" hidden="1" x14ac:dyDescent="0.25"/>
    <row r="6471" hidden="1" x14ac:dyDescent="0.25"/>
    <row r="6472" hidden="1" x14ac:dyDescent="0.25"/>
    <row r="6473" hidden="1" x14ac:dyDescent="0.25"/>
    <row r="6474" hidden="1" x14ac:dyDescent="0.25"/>
    <row r="6475" hidden="1" x14ac:dyDescent="0.25"/>
    <row r="6476" hidden="1" x14ac:dyDescent="0.25"/>
    <row r="6477" hidden="1" x14ac:dyDescent="0.25"/>
    <row r="6478" hidden="1" x14ac:dyDescent="0.25"/>
    <row r="6479" hidden="1" x14ac:dyDescent="0.25"/>
    <row r="6480" hidden="1" x14ac:dyDescent="0.25"/>
    <row r="6481" hidden="1" x14ac:dyDescent="0.25"/>
    <row r="6482" hidden="1" x14ac:dyDescent="0.25"/>
    <row r="6483" hidden="1" x14ac:dyDescent="0.25"/>
    <row r="6484" hidden="1" x14ac:dyDescent="0.25"/>
    <row r="6485" hidden="1" x14ac:dyDescent="0.25"/>
    <row r="6486" hidden="1" x14ac:dyDescent="0.25"/>
    <row r="6487" hidden="1" x14ac:dyDescent="0.25"/>
    <row r="6488" hidden="1" x14ac:dyDescent="0.25"/>
    <row r="6489" hidden="1" x14ac:dyDescent="0.25"/>
    <row r="6490" hidden="1" x14ac:dyDescent="0.25"/>
    <row r="6491" hidden="1" x14ac:dyDescent="0.25"/>
    <row r="6492" hidden="1" x14ac:dyDescent="0.25"/>
    <row r="6493" hidden="1" x14ac:dyDescent="0.25"/>
    <row r="6494" hidden="1" x14ac:dyDescent="0.25"/>
    <row r="6495" hidden="1" x14ac:dyDescent="0.25"/>
    <row r="6496" hidden="1" x14ac:dyDescent="0.25"/>
    <row r="6497" hidden="1" x14ac:dyDescent="0.25"/>
    <row r="6498" hidden="1" x14ac:dyDescent="0.25"/>
    <row r="6499" hidden="1" x14ac:dyDescent="0.25"/>
    <row r="6500" hidden="1" x14ac:dyDescent="0.25"/>
    <row r="6501" hidden="1" x14ac:dyDescent="0.25"/>
    <row r="6502" hidden="1" x14ac:dyDescent="0.25"/>
    <row r="6503" hidden="1" x14ac:dyDescent="0.25"/>
    <row r="6504" hidden="1" x14ac:dyDescent="0.25"/>
    <row r="6505" hidden="1" x14ac:dyDescent="0.25"/>
    <row r="6506" hidden="1" x14ac:dyDescent="0.25"/>
    <row r="6507" hidden="1" x14ac:dyDescent="0.25"/>
    <row r="6508" hidden="1" x14ac:dyDescent="0.25"/>
    <row r="6509" hidden="1" x14ac:dyDescent="0.25"/>
    <row r="6510" hidden="1" x14ac:dyDescent="0.25"/>
    <row r="6511" hidden="1" x14ac:dyDescent="0.25"/>
    <row r="6512" hidden="1" x14ac:dyDescent="0.25"/>
    <row r="6513" hidden="1" x14ac:dyDescent="0.25"/>
    <row r="6514" hidden="1" x14ac:dyDescent="0.25"/>
    <row r="6515" hidden="1" x14ac:dyDescent="0.25"/>
    <row r="6516" hidden="1" x14ac:dyDescent="0.25"/>
    <row r="6517" hidden="1" x14ac:dyDescent="0.25"/>
    <row r="6518" hidden="1" x14ac:dyDescent="0.25"/>
    <row r="6519" hidden="1" x14ac:dyDescent="0.25"/>
    <row r="6520" hidden="1" x14ac:dyDescent="0.25"/>
    <row r="6521" hidden="1" x14ac:dyDescent="0.25"/>
    <row r="6522" hidden="1" x14ac:dyDescent="0.25"/>
    <row r="6523" hidden="1" x14ac:dyDescent="0.25"/>
    <row r="6524" hidden="1" x14ac:dyDescent="0.25"/>
    <row r="6525" hidden="1" x14ac:dyDescent="0.25"/>
    <row r="6526" hidden="1" x14ac:dyDescent="0.25"/>
    <row r="6527" hidden="1" x14ac:dyDescent="0.25"/>
    <row r="6528" hidden="1" x14ac:dyDescent="0.25"/>
    <row r="6529" hidden="1" x14ac:dyDescent="0.25"/>
    <row r="6530" hidden="1" x14ac:dyDescent="0.25"/>
    <row r="6531" hidden="1" x14ac:dyDescent="0.25"/>
    <row r="6532" hidden="1" x14ac:dyDescent="0.25"/>
    <row r="6533" hidden="1" x14ac:dyDescent="0.25"/>
    <row r="6534" hidden="1" x14ac:dyDescent="0.25"/>
    <row r="6535" hidden="1" x14ac:dyDescent="0.25"/>
    <row r="6536" hidden="1" x14ac:dyDescent="0.25"/>
    <row r="6537" hidden="1" x14ac:dyDescent="0.25"/>
    <row r="6538" hidden="1" x14ac:dyDescent="0.25"/>
    <row r="6539" hidden="1" x14ac:dyDescent="0.25"/>
    <row r="6540" hidden="1" x14ac:dyDescent="0.25"/>
    <row r="6541" hidden="1" x14ac:dyDescent="0.25"/>
    <row r="6542" hidden="1" x14ac:dyDescent="0.25"/>
    <row r="6543" hidden="1" x14ac:dyDescent="0.25"/>
    <row r="6544" hidden="1" x14ac:dyDescent="0.25"/>
    <row r="6545" hidden="1" x14ac:dyDescent="0.25"/>
    <row r="6546" hidden="1" x14ac:dyDescent="0.25"/>
    <row r="6547" hidden="1" x14ac:dyDescent="0.25"/>
    <row r="6548" hidden="1" x14ac:dyDescent="0.25"/>
    <row r="6549" hidden="1" x14ac:dyDescent="0.25"/>
    <row r="6550" hidden="1" x14ac:dyDescent="0.25"/>
    <row r="6551" hidden="1" x14ac:dyDescent="0.25"/>
    <row r="6552" hidden="1" x14ac:dyDescent="0.25"/>
    <row r="6553" hidden="1" x14ac:dyDescent="0.25"/>
    <row r="6554" hidden="1" x14ac:dyDescent="0.25"/>
    <row r="6555" hidden="1" x14ac:dyDescent="0.25"/>
    <row r="6556" hidden="1" x14ac:dyDescent="0.25"/>
    <row r="6557" hidden="1" x14ac:dyDescent="0.25"/>
    <row r="6558" hidden="1" x14ac:dyDescent="0.25"/>
    <row r="6559" hidden="1" x14ac:dyDescent="0.25"/>
    <row r="6560" hidden="1" x14ac:dyDescent="0.25"/>
    <row r="6561" hidden="1" x14ac:dyDescent="0.25"/>
    <row r="6562" hidden="1" x14ac:dyDescent="0.25"/>
    <row r="6563" hidden="1" x14ac:dyDescent="0.25"/>
    <row r="6564" hidden="1" x14ac:dyDescent="0.25"/>
    <row r="6565" hidden="1" x14ac:dyDescent="0.25"/>
    <row r="6566" hidden="1" x14ac:dyDescent="0.25"/>
    <row r="6567" hidden="1" x14ac:dyDescent="0.25"/>
    <row r="6568" hidden="1" x14ac:dyDescent="0.25"/>
    <row r="6569" hidden="1" x14ac:dyDescent="0.25"/>
    <row r="6570" hidden="1" x14ac:dyDescent="0.25"/>
    <row r="6571" hidden="1" x14ac:dyDescent="0.25"/>
    <row r="6572" hidden="1" x14ac:dyDescent="0.25"/>
    <row r="6573" hidden="1" x14ac:dyDescent="0.25"/>
    <row r="6574" hidden="1" x14ac:dyDescent="0.25"/>
    <row r="6575" hidden="1" x14ac:dyDescent="0.25"/>
    <row r="6576" hidden="1" x14ac:dyDescent="0.25"/>
    <row r="6577" hidden="1" x14ac:dyDescent="0.25"/>
    <row r="6578" hidden="1" x14ac:dyDescent="0.25"/>
    <row r="6579" hidden="1" x14ac:dyDescent="0.25"/>
    <row r="6580" hidden="1" x14ac:dyDescent="0.25"/>
    <row r="6581" hidden="1" x14ac:dyDescent="0.25"/>
    <row r="6582" hidden="1" x14ac:dyDescent="0.25"/>
    <row r="6583" hidden="1" x14ac:dyDescent="0.25"/>
    <row r="6584" hidden="1" x14ac:dyDescent="0.25"/>
    <row r="6585" hidden="1" x14ac:dyDescent="0.25"/>
    <row r="6586" hidden="1" x14ac:dyDescent="0.25"/>
    <row r="6587" hidden="1" x14ac:dyDescent="0.25"/>
    <row r="6588" hidden="1" x14ac:dyDescent="0.25"/>
    <row r="6589" hidden="1" x14ac:dyDescent="0.25"/>
    <row r="6590" hidden="1" x14ac:dyDescent="0.25"/>
    <row r="6591" hidden="1" x14ac:dyDescent="0.25"/>
    <row r="6592" hidden="1" x14ac:dyDescent="0.25"/>
    <row r="6593" hidden="1" x14ac:dyDescent="0.25"/>
    <row r="6594" hidden="1" x14ac:dyDescent="0.25"/>
    <row r="6595" hidden="1" x14ac:dyDescent="0.25"/>
    <row r="6596" hidden="1" x14ac:dyDescent="0.25"/>
    <row r="6597" hidden="1" x14ac:dyDescent="0.25"/>
    <row r="6598" hidden="1" x14ac:dyDescent="0.25"/>
    <row r="6599" hidden="1" x14ac:dyDescent="0.25"/>
    <row r="6600" hidden="1" x14ac:dyDescent="0.25"/>
    <row r="6601" hidden="1" x14ac:dyDescent="0.25"/>
    <row r="6602" hidden="1" x14ac:dyDescent="0.25"/>
    <row r="6603" hidden="1" x14ac:dyDescent="0.25"/>
    <row r="6604" hidden="1" x14ac:dyDescent="0.25"/>
    <row r="6605" hidden="1" x14ac:dyDescent="0.25"/>
    <row r="6606" hidden="1" x14ac:dyDescent="0.25"/>
    <row r="6607" hidden="1" x14ac:dyDescent="0.25"/>
    <row r="6608" hidden="1" x14ac:dyDescent="0.25"/>
    <row r="6609" hidden="1" x14ac:dyDescent="0.25"/>
    <row r="6610" hidden="1" x14ac:dyDescent="0.25"/>
    <row r="6611" hidden="1" x14ac:dyDescent="0.25"/>
    <row r="6612" hidden="1" x14ac:dyDescent="0.25"/>
    <row r="6613" hidden="1" x14ac:dyDescent="0.25"/>
    <row r="6614" hidden="1" x14ac:dyDescent="0.25"/>
    <row r="6615" hidden="1" x14ac:dyDescent="0.25"/>
    <row r="6616" hidden="1" x14ac:dyDescent="0.25"/>
    <row r="6617" hidden="1" x14ac:dyDescent="0.25"/>
    <row r="6618" hidden="1" x14ac:dyDescent="0.25"/>
    <row r="6619" hidden="1" x14ac:dyDescent="0.25"/>
    <row r="6620" hidden="1" x14ac:dyDescent="0.25"/>
    <row r="6621" hidden="1" x14ac:dyDescent="0.25"/>
    <row r="6622" hidden="1" x14ac:dyDescent="0.25"/>
    <row r="6623" hidden="1" x14ac:dyDescent="0.25"/>
    <row r="6624" hidden="1" x14ac:dyDescent="0.25"/>
    <row r="6625" hidden="1" x14ac:dyDescent="0.25"/>
    <row r="6626" hidden="1" x14ac:dyDescent="0.25"/>
    <row r="6627" hidden="1" x14ac:dyDescent="0.25"/>
    <row r="6628" hidden="1" x14ac:dyDescent="0.25"/>
    <row r="6629" hidden="1" x14ac:dyDescent="0.25"/>
    <row r="6630" hidden="1" x14ac:dyDescent="0.25"/>
    <row r="6631" hidden="1" x14ac:dyDescent="0.25"/>
    <row r="6632" hidden="1" x14ac:dyDescent="0.25"/>
    <row r="6633" hidden="1" x14ac:dyDescent="0.25"/>
    <row r="6634" hidden="1" x14ac:dyDescent="0.25"/>
    <row r="6635" hidden="1" x14ac:dyDescent="0.25"/>
    <row r="6636" hidden="1" x14ac:dyDescent="0.25"/>
    <row r="6637" hidden="1" x14ac:dyDescent="0.25"/>
    <row r="6638" hidden="1" x14ac:dyDescent="0.25"/>
    <row r="6639" hidden="1" x14ac:dyDescent="0.25"/>
    <row r="6640" hidden="1" x14ac:dyDescent="0.25"/>
    <row r="6641" hidden="1" x14ac:dyDescent="0.25"/>
    <row r="6642" hidden="1" x14ac:dyDescent="0.25"/>
    <row r="6643" hidden="1" x14ac:dyDescent="0.25"/>
    <row r="6644" hidden="1" x14ac:dyDescent="0.25"/>
    <row r="6645" hidden="1" x14ac:dyDescent="0.25"/>
    <row r="6646" hidden="1" x14ac:dyDescent="0.25"/>
    <row r="6647" hidden="1" x14ac:dyDescent="0.25"/>
    <row r="6648" hidden="1" x14ac:dyDescent="0.25"/>
    <row r="6649" hidden="1" x14ac:dyDescent="0.25"/>
    <row r="6650" hidden="1" x14ac:dyDescent="0.25"/>
    <row r="6651" hidden="1" x14ac:dyDescent="0.25"/>
    <row r="6652" hidden="1" x14ac:dyDescent="0.25"/>
    <row r="6653" hidden="1" x14ac:dyDescent="0.25"/>
    <row r="6654" hidden="1" x14ac:dyDescent="0.25"/>
    <row r="6655" hidden="1" x14ac:dyDescent="0.25"/>
    <row r="6656" hidden="1" x14ac:dyDescent="0.25"/>
    <row r="6657" hidden="1" x14ac:dyDescent="0.25"/>
    <row r="6658" hidden="1" x14ac:dyDescent="0.25"/>
    <row r="6659" hidden="1" x14ac:dyDescent="0.25"/>
    <row r="6660" hidden="1" x14ac:dyDescent="0.25"/>
    <row r="6661" hidden="1" x14ac:dyDescent="0.25"/>
    <row r="6662" hidden="1" x14ac:dyDescent="0.25"/>
    <row r="6663" hidden="1" x14ac:dyDescent="0.25"/>
    <row r="6664" hidden="1" x14ac:dyDescent="0.25"/>
    <row r="6665" hidden="1" x14ac:dyDescent="0.25"/>
    <row r="6666" hidden="1" x14ac:dyDescent="0.25"/>
    <row r="6667" hidden="1" x14ac:dyDescent="0.25"/>
    <row r="6668" hidden="1" x14ac:dyDescent="0.25"/>
    <row r="6669" hidden="1" x14ac:dyDescent="0.25"/>
    <row r="6670" hidden="1" x14ac:dyDescent="0.25"/>
    <row r="6671" hidden="1" x14ac:dyDescent="0.25"/>
    <row r="6672" hidden="1" x14ac:dyDescent="0.25"/>
    <row r="6673" hidden="1" x14ac:dyDescent="0.25"/>
    <row r="6674" hidden="1" x14ac:dyDescent="0.25"/>
    <row r="6675" hidden="1" x14ac:dyDescent="0.25"/>
    <row r="6676" hidden="1" x14ac:dyDescent="0.25"/>
    <row r="6677" hidden="1" x14ac:dyDescent="0.25"/>
    <row r="6678" hidden="1" x14ac:dyDescent="0.25"/>
    <row r="6679" hidden="1" x14ac:dyDescent="0.25"/>
    <row r="6680" hidden="1" x14ac:dyDescent="0.25"/>
    <row r="6681" hidden="1" x14ac:dyDescent="0.25"/>
    <row r="6682" hidden="1" x14ac:dyDescent="0.25"/>
    <row r="6683" hidden="1" x14ac:dyDescent="0.25"/>
    <row r="6684" hidden="1" x14ac:dyDescent="0.25"/>
    <row r="6685" hidden="1" x14ac:dyDescent="0.25"/>
    <row r="6686" hidden="1" x14ac:dyDescent="0.25"/>
    <row r="6687" hidden="1" x14ac:dyDescent="0.25"/>
    <row r="6688" hidden="1" x14ac:dyDescent="0.25"/>
    <row r="6689" hidden="1" x14ac:dyDescent="0.25"/>
    <row r="6690" hidden="1" x14ac:dyDescent="0.25"/>
    <row r="6691" hidden="1" x14ac:dyDescent="0.25"/>
    <row r="6692" hidden="1" x14ac:dyDescent="0.25"/>
    <row r="6693" hidden="1" x14ac:dyDescent="0.25"/>
    <row r="6694" hidden="1" x14ac:dyDescent="0.25"/>
    <row r="6695" hidden="1" x14ac:dyDescent="0.25"/>
    <row r="6696" hidden="1" x14ac:dyDescent="0.25"/>
    <row r="6697" hidden="1" x14ac:dyDescent="0.25"/>
    <row r="6698" hidden="1" x14ac:dyDescent="0.25"/>
    <row r="6699" hidden="1" x14ac:dyDescent="0.25"/>
    <row r="6700" hidden="1" x14ac:dyDescent="0.25"/>
    <row r="6701" hidden="1" x14ac:dyDescent="0.25"/>
    <row r="6702" hidden="1" x14ac:dyDescent="0.25"/>
    <row r="6703" hidden="1" x14ac:dyDescent="0.25"/>
    <row r="6704" hidden="1" x14ac:dyDescent="0.25"/>
    <row r="6705" hidden="1" x14ac:dyDescent="0.25"/>
    <row r="6706" hidden="1" x14ac:dyDescent="0.25"/>
    <row r="6707" hidden="1" x14ac:dyDescent="0.25"/>
    <row r="6708" hidden="1" x14ac:dyDescent="0.25"/>
    <row r="6709" hidden="1" x14ac:dyDescent="0.25"/>
    <row r="6710" hidden="1" x14ac:dyDescent="0.25"/>
    <row r="6711" hidden="1" x14ac:dyDescent="0.25"/>
    <row r="6712" hidden="1" x14ac:dyDescent="0.25"/>
    <row r="6713" hidden="1" x14ac:dyDescent="0.25"/>
    <row r="6714" hidden="1" x14ac:dyDescent="0.25"/>
    <row r="6715" hidden="1" x14ac:dyDescent="0.25"/>
    <row r="6716" hidden="1" x14ac:dyDescent="0.25"/>
    <row r="6717" hidden="1" x14ac:dyDescent="0.25"/>
    <row r="6718" hidden="1" x14ac:dyDescent="0.25"/>
    <row r="6719" hidden="1" x14ac:dyDescent="0.25"/>
    <row r="6720" hidden="1" x14ac:dyDescent="0.25"/>
    <row r="6721" hidden="1" x14ac:dyDescent="0.25"/>
    <row r="6722" hidden="1" x14ac:dyDescent="0.25"/>
    <row r="6723" hidden="1" x14ac:dyDescent="0.25"/>
    <row r="6724" hidden="1" x14ac:dyDescent="0.25"/>
    <row r="6725" hidden="1" x14ac:dyDescent="0.25"/>
    <row r="6726" hidden="1" x14ac:dyDescent="0.25"/>
    <row r="6727" hidden="1" x14ac:dyDescent="0.25"/>
    <row r="6728" hidden="1" x14ac:dyDescent="0.25"/>
    <row r="6729" hidden="1" x14ac:dyDescent="0.25"/>
    <row r="6730" hidden="1" x14ac:dyDescent="0.25"/>
    <row r="6731" hidden="1" x14ac:dyDescent="0.25"/>
    <row r="6732" hidden="1" x14ac:dyDescent="0.25"/>
    <row r="6733" hidden="1" x14ac:dyDescent="0.25"/>
    <row r="6734" hidden="1" x14ac:dyDescent="0.25"/>
    <row r="6735" hidden="1" x14ac:dyDescent="0.25"/>
    <row r="6736" hidden="1" x14ac:dyDescent="0.25"/>
    <row r="6737" hidden="1" x14ac:dyDescent="0.25"/>
    <row r="6738" hidden="1" x14ac:dyDescent="0.25"/>
    <row r="6739" hidden="1" x14ac:dyDescent="0.25"/>
    <row r="6740" hidden="1" x14ac:dyDescent="0.25"/>
    <row r="6741" hidden="1" x14ac:dyDescent="0.25"/>
    <row r="6742" hidden="1" x14ac:dyDescent="0.25"/>
    <row r="6743" hidden="1" x14ac:dyDescent="0.25"/>
    <row r="6744" hidden="1" x14ac:dyDescent="0.25"/>
    <row r="6745" hidden="1" x14ac:dyDescent="0.25"/>
    <row r="6746" hidden="1" x14ac:dyDescent="0.25"/>
    <row r="6747" hidden="1" x14ac:dyDescent="0.25"/>
    <row r="6748" hidden="1" x14ac:dyDescent="0.25"/>
    <row r="6749" hidden="1" x14ac:dyDescent="0.25"/>
    <row r="6750" hidden="1" x14ac:dyDescent="0.25"/>
    <row r="6751" hidden="1" x14ac:dyDescent="0.25"/>
    <row r="6752" hidden="1" x14ac:dyDescent="0.25"/>
    <row r="6753" hidden="1" x14ac:dyDescent="0.25"/>
    <row r="6754" hidden="1" x14ac:dyDescent="0.25"/>
    <row r="6755" hidden="1" x14ac:dyDescent="0.25"/>
    <row r="6756" hidden="1" x14ac:dyDescent="0.25"/>
    <row r="6757" hidden="1" x14ac:dyDescent="0.25"/>
    <row r="6758" hidden="1" x14ac:dyDescent="0.25"/>
    <row r="6759" hidden="1" x14ac:dyDescent="0.25"/>
    <row r="6760" hidden="1" x14ac:dyDescent="0.25"/>
    <row r="6761" hidden="1" x14ac:dyDescent="0.25"/>
    <row r="6762" hidden="1" x14ac:dyDescent="0.25"/>
    <row r="6763" hidden="1" x14ac:dyDescent="0.25"/>
    <row r="6764" hidden="1" x14ac:dyDescent="0.25"/>
    <row r="6765" hidden="1" x14ac:dyDescent="0.25"/>
    <row r="6766" hidden="1" x14ac:dyDescent="0.25"/>
    <row r="6767" hidden="1" x14ac:dyDescent="0.25"/>
    <row r="6768" hidden="1" x14ac:dyDescent="0.25"/>
    <row r="6769" hidden="1" x14ac:dyDescent="0.25"/>
    <row r="6770" hidden="1" x14ac:dyDescent="0.25"/>
    <row r="6771" hidden="1" x14ac:dyDescent="0.25"/>
    <row r="6772" hidden="1" x14ac:dyDescent="0.25"/>
    <row r="6773" hidden="1" x14ac:dyDescent="0.25"/>
    <row r="6774" hidden="1" x14ac:dyDescent="0.25"/>
    <row r="6775" hidden="1" x14ac:dyDescent="0.25"/>
    <row r="6776" hidden="1" x14ac:dyDescent="0.25"/>
    <row r="6777" hidden="1" x14ac:dyDescent="0.25"/>
    <row r="6778" hidden="1" x14ac:dyDescent="0.25"/>
    <row r="6779" hidden="1" x14ac:dyDescent="0.25"/>
    <row r="6780" hidden="1" x14ac:dyDescent="0.25"/>
    <row r="6781" hidden="1" x14ac:dyDescent="0.25"/>
    <row r="6782" hidden="1" x14ac:dyDescent="0.25"/>
    <row r="6783" hidden="1" x14ac:dyDescent="0.25"/>
    <row r="6784" hidden="1" x14ac:dyDescent="0.25"/>
    <row r="6785" hidden="1" x14ac:dyDescent="0.25"/>
    <row r="6786" hidden="1" x14ac:dyDescent="0.25"/>
    <row r="6787" hidden="1" x14ac:dyDescent="0.25"/>
    <row r="6788" hidden="1" x14ac:dyDescent="0.25"/>
    <row r="6789" hidden="1" x14ac:dyDescent="0.25"/>
    <row r="6790" hidden="1" x14ac:dyDescent="0.25"/>
    <row r="6791" hidden="1" x14ac:dyDescent="0.25"/>
    <row r="6792" hidden="1" x14ac:dyDescent="0.25"/>
    <row r="6793" hidden="1" x14ac:dyDescent="0.25"/>
    <row r="6794" hidden="1" x14ac:dyDescent="0.25"/>
    <row r="6795" hidden="1" x14ac:dyDescent="0.25"/>
    <row r="6796" hidden="1" x14ac:dyDescent="0.25"/>
    <row r="6797" hidden="1" x14ac:dyDescent="0.25"/>
    <row r="6798" hidden="1" x14ac:dyDescent="0.25"/>
    <row r="6799" hidden="1" x14ac:dyDescent="0.25"/>
    <row r="6800" hidden="1" x14ac:dyDescent="0.25"/>
    <row r="6801" hidden="1" x14ac:dyDescent="0.25"/>
    <row r="6802" hidden="1" x14ac:dyDescent="0.25"/>
    <row r="6803" hidden="1" x14ac:dyDescent="0.25"/>
    <row r="6804" hidden="1" x14ac:dyDescent="0.25"/>
    <row r="6805" hidden="1" x14ac:dyDescent="0.25"/>
    <row r="6806" hidden="1" x14ac:dyDescent="0.25"/>
    <row r="6807" hidden="1" x14ac:dyDescent="0.25"/>
    <row r="6808" hidden="1" x14ac:dyDescent="0.25"/>
    <row r="6809" hidden="1" x14ac:dyDescent="0.25"/>
    <row r="6810" hidden="1" x14ac:dyDescent="0.25"/>
    <row r="6811" hidden="1" x14ac:dyDescent="0.25"/>
    <row r="6812" hidden="1" x14ac:dyDescent="0.25"/>
    <row r="6813" hidden="1" x14ac:dyDescent="0.25"/>
    <row r="6814" hidden="1" x14ac:dyDescent="0.25"/>
    <row r="6815" hidden="1" x14ac:dyDescent="0.25"/>
    <row r="6816" hidden="1" x14ac:dyDescent="0.25"/>
    <row r="6817" hidden="1" x14ac:dyDescent="0.25"/>
    <row r="6818" hidden="1" x14ac:dyDescent="0.25"/>
    <row r="6819" hidden="1" x14ac:dyDescent="0.25"/>
    <row r="6820" hidden="1" x14ac:dyDescent="0.25"/>
    <row r="6821" hidden="1" x14ac:dyDescent="0.25"/>
    <row r="6822" hidden="1" x14ac:dyDescent="0.25"/>
    <row r="6823" hidden="1" x14ac:dyDescent="0.25"/>
    <row r="6824" hidden="1" x14ac:dyDescent="0.25"/>
    <row r="6825" hidden="1" x14ac:dyDescent="0.25"/>
    <row r="6826" hidden="1" x14ac:dyDescent="0.25"/>
    <row r="6827" hidden="1" x14ac:dyDescent="0.25"/>
    <row r="6828" hidden="1" x14ac:dyDescent="0.25"/>
    <row r="6829" hidden="1" x14ac:dyDescent="0.25"/>
    <row r="6830" hidden="1" x14ac:dyDescent="0.25"/>
    <row r="6831" hidden="1" x14ac:dyDescent="0.25"/>
    <row r="6832" hidden="1" x14ac:dyDescent="0.25"/>
    <row r="6833" hidden="1" x14ac:dyDescent="0.25"/>
    <row r="6834" hidden="1" x14ac:dyDescent="0.25"/>
    <row r="6835" hidden="1" x14ac:dyDescent="0.25"/>
    <row r="6836" hidden="1" x14ac:dyDescent="0.25"/>
    <row r="6837" hidden="1" x14ac:dyDescent="0.25"/>
    <row r="6838" hidden="1" x14ac:dyDescent="0.25"/>
    <row r="6839" hidden="1" x14ac:dyDescent="0.25"/>
    <row r="6840" hidden="1" x14ac:dyDescent="0.25"/>
    <row r="6841" hidden="1" x14ac:dyDescent="0.25"/>
    <row r="6842" hidden="1" x14ac:dyDescent="0.25"/>
    <row r="6843" hidden="1" x14ac:dyDescent="0.25"/>
    <row r="6844" hidden="1" x14ac:dyDescent="0.25"/>
    <row r="6845" hidden="1" x14ac:dyDescent="0.25"/>
    <row r="6846" hidden="1" x14ac:dyDescent="0.25"/>
    <row r="6847" hidden="1" x14ac:dyDescent="0.25"/>
    <row r="6848" hidden="1" x14ac:dyDescent="0.25"/>
    <row r="6849" hidden="1" x14ac:dyDescent="0.25"/>
    <row r="6850" hidden="1" x14ac:dyDescent="0.25"/>
    <row r="6851" hidden="1" x14ac:dyDescent="0.25"/>
    <row r="6852" hidden="1" x14ac:dyDescent="0.25"/>
    <row r="6853" hidden="1" x14ac:dyDescent="0.25"/>
    <row r="6854" hidden="1" x14ac:dyDescent="0.25"/>
    <row r="6855" hidden="1" x14ac:dyDescent="0.25"/>
    <row r="6856" hidden="1" x14ac:dyDescent="0.25"/>
    <row r="6857" hidden="1" x14ac:dyDescent="0.25"/>
    <row r="6858" hidden="1" x14ac:dyDescent="0.25"/>
    <row r="6859" hidden="1" x14ac:dyDescent="0.25"/>
    <row r="6860" hidden="1" x14ac:dyDescent="0.25"/>
    <row r="6861" hidden="1" x14ac:dyDescent="0.25"/>
    <row r="6862" hidden="1" x14ac:dyDescent="0.25"/>
    <row r="6863" hidden="1" x14ac:dyDescent="0.25"/>
    <row r="6864" hidden="1" x14ac:dyDescent="0.25"/>
    <row r="6865" hidden="1" x14ac:dyDescent="0.25"/>
    <row r="6866" hidden="1" x14ac:dyDescent="0.25"/>
    <row r="6867" hidden="1" x14ac:dyDescent="0.25"/>
    <row r="6868" hidden="1" x14ac:dyDescent="0.25"/>
    <row r="6869" hidden="1" x14ac:dyDescent="0.25"/>
    <row r="6870" hidden="1" x14ac:dyDescent="0.25"/>
    <row r="6871" hidden="1" x14ac:dyDescent="0.25"/>
    <row r="6872" hidden="1" x14ac:dyDescent="0.25"/>
    <row r="6873" hidden="1" x14ac:dyDescent="0.25"/>
    <row r="6874" hidden="1" x14ac:dyDescent="0.25"/>
    <row r="6875" hidden="1" x14ac:dyDescent="0.25"/>
    <row r="6876" hidden="1" x14ac:dyDescent="0.25"/>
    <row r="6877" hidden="1" x14ac:dyDescent="0.25"/>
    <row r="6878" hidden="1" x14ac:dyDescent="0.25"/>
    <row r="6879" hidden="1" x14ac:dyDescent="0.25"/>
    <row r="6880" hidden="1" x14ac:dyDescent="0.25"/>
    <row r="6881" hidden="1" x14ac:dyDescent="0.25"/>
    <row r="6882" hidden="1" x14ac:dyDescent="0.25"/>
    <row r="6883" hidden="1" x14ac:dyDescent="0.25"/>
    <row r="6884" hidden="1" x14ac:dyDescent="0.25"/>
    <row r="6885" hidden="1" x14ac:dyDescent="0.25"/>
    <row r="6886" hidden="1" x14ac:dyDescent="0.25"/>
    <row r="6887" hidden="1" x14ac:dyDescent="0.25"/>
    <row r="6888" hidden="1" x14ac:dyDescent="0.25"/>
    <row r="6889" hidden="1" x14ac:dyDescent="0.25"/>
    <row r="6890" hidden="1" x14ac:dyDescent="0.25"/>
    <row r="6891" hidden="1" x14ac:dyDescent="0.25"/>
    <row r="6892" hidden="1" x14ac:dyDescent="0.25"/>
    <row r="6893" hidden="1" x14ac:dyDescent="0.25"/>
    <row r="6894" hidden="1" x14ac:dyDescent="0.25"/>
    <row r="6895" hidden="1" x14ac:dyDescent="0.25"/>
    <row r="6896" hidden="1" x14ac:dyDescent="0.25"/>
    <row r="6897" hidden="1" x14ac:dyDescent="0.25"/>
    <row r="6898" hidden="1" x14ac:dyDescent="0.25"/>
    <row r="6899" hidden="1" x14ac:dyDescent="0.25"/>
    <row r="6900" hidden="1" x14ac:dyDescent="0.25"/>
    <row r="6901" hidden="1" x14ac:dyDescent="0.25"/>
    <row r="6902" hidden="1" x14ac:dyDescent="0.25"/>
    <row r="6903" hidden="1" x14ac:dyDescent="0.25"/>
    <row r="6904" hidden="1" x14ac:dyDescent="0.25"/>
    <row r="6905" hidden="1" x14ac:dyDescent="0.25"/>
    <row r="6906" hidden="1" x14ac:dyDescent="0.25"/>
    <row r="6907" hidden="1" x14ac:dyDescent="0.25"/>
    <row r="6908" hidden="1" x14ac:dyDescent="0.25"/>
    <row r="6909" hidden="1" x14ac:dyDescent="0.25"/>
    <row r="6910" hidden="1" x14ac:dyDescent="0.25"/>
    <row r="6911" hidden="1" x14ac:dyDescent="0.25"/>
    <row r="6912" hidden="1" x14ac:dyDescent="0.25"/>
    <row r="6913" hidden="1" x14ac:dyDescent="0.25"/>
    <row r="6914" hidden="1" x14ac:dyDescent="0.25"/>
    <row r="6915" hidden="1" x14ac:dyDescent="0.25"/>
    <row r="6916" hidden="1" x14ac:dyDescent="0.25"/>
    <row r="6917" hidden="1" x14ac:dyDescent="0.25"/>
    <row r="6918" hidden="1" x14ac:dyDescent="0.25"/>
    <row r="6919" hidden="1" x14ac:dyDescent="0.25"/>
    <row r="6920" hidden="1" x14ac:dyDescent="0.25"/>
    <row r="6921" hidden="1" x14ac:dyDescent="0.25"/>
    <row r="6922" hidden="1" x14ac:dyDescent="0.25"/>
    <row r="6923" hidden="1" x14ac:dyDescent="0.25"/>
    <row r="6924" hidden="1" x14ac:dyDescent="0.25"/>
    <row r="6925" hidden="1" x14ac:dyDescent="0.25"/>
    <row r="6926" hidden="1" x14ac:dyDescent="0.25"/>
    <row r="6927" hidden="1" x14ac:dyDescent="0.25"/>
    <row r="6928" hidden="1" x14ac:dyDescent="0.25"/>
    <row r="6929" hidden="1" x14ac:dyDescent="0.25"/>
    <row r="6930" hidden="1" x14ac:dyDescent="0.25"/>
    <row r="6931" hidden="1" x14ac:dyDescent="0.25"/>
    <row r="6932" hidden="1" x14ac:dyDescent="0.25"/>
    <row r="6933" hidden="1" x14ac:dyDescent="0.25"/>
    <row r="6934" hidden="1" x14ac:dyDescent="0.25"/>
    <row r="6935" hidden="1" x14ac:dyDescent="0.25"/>
    <row r="6936" hidden="1" x14ac:dyDescent="0.25"/>
    <row r="6937" hidden="1" x14ac:dyDescent="0.25"/>
    <row r="6938" hidden="1" x14ac:dyDescent="0.25"/>
    <row r="6939" hidden="1" x14ac:dyDescent="0.25"/>
    <row r="6940" hidden="1" x14ac:dyDescent="0.25"/>
    <row r="6941" hidden="1" x14ac:dyDescent="0.25"/>
    <row r="6942" hidden="1" x14ac:dyDescent="0.25"/>
    <row r="6943" hidden="1" x14ac:dyDescent="0.25"/>
    <row r="6944" hidden="1" x14ac:dyDescent="0.25"/>
    <row r="6945" hidden="1" x14ac:dyDescent="0.25"/>
    <row r="6946" hidden="1" x14ac:dyDescent="0.25"/>
    <row r="6947" hidden="1" x14ac:dyDescent="0.25"/>
    <row r="6948" hidden="1" x14ac:dyDescent="0.25"/>
    <row r="6949" hidden="1" x14ac:dyDescent="0.25"/>
    <row r="6950" hidden="1" x14ac:dyDescent="0.25"/>
    <row r="6951" hidden="1" x14ac:dyDescent="0.25"/>
    <row r="6952" hidden="1" x14ac:dyDescent="0.25"/>
    <row r="6953" hidden="1" x14ac:dyDescent="0.25"/>
    <row r="6954" hidden="1" x14ac:dyDescent="0.25"/>
    <row r="6955" hidden="1" x14ac:dyDescent="0.25"/>
    <row r="6956" hidden="1" x14ac:dyDescent="0.25"/>
    <row r="6957" hidden="1" x14ac:dyDescent="0.25"/>
    <row r="6958" hidden="1" x14ac:dyDescent="0.25"/>
    <row r="6959" hidden="1" x14ac:dyDescent="0.25"/>
    <row r="6960" hidden="1" x14ac:dyDescent="0.25"/>
    <row r="6961" hidden="1" x14ac:dyDescent="0.25"/>
    <row r="6962" hidden="1" x14ac:dyDescent="0.25"/>
    <row r="6963" hidden="1" x14ac:dyDescent="0.25"/>
    <row r="6964" hidden="1" x14ac:dyDescent="0.25"/>
    <row r="6965" hidden="1" x14ac:dyDescent="0.25"/>
    <row r="6966" hidden="1" x14ac:dyDescent="0.25"/>
    <row r="6967" hidden="1" x14ac:dyDescent="0.25"/>
    <row r="6968" hidden="1" x14ac:dyDescent="0.25"/>
    <row r="6969" hidden="1" x14ac:dyDescent="0.25"/>
    <row r="6970" hidden="1" x14ac:dyDescent="0.25"/>
    <row r="6971" hidden="1" x14ac:dyDescent="0.25"/>
    <row r="6972" hidden="1" x14ac:dyDescent="0.25"/>
    <row r="6973" hidden="1" x14ac:dyDescent="0.25"/>
    <row r="6974" hidden="1" x14ac:dyDescent="0.25"/>
    <row r="6975" hidden="1" x14ac:dyDescent="0.25"/>
    <row r="6976" hidden="1" x14ac:dyDescent="0.25"/>
    <row r="6977" hidden="1" x14ac:dyDescent="0.25"/>
    <row r="6978" hidden="1" x14ac:dyDescent="0.25"/>
    <row r="6979" hidden="1" x14ac:dyDescent="0.25"/>
    <row r="6980" hidden="1" x14ac:dyDescent="0.25"/>
    <row r="6981" hidden="1" x14ac:dyDescent="0.25"/>
    <row r="6982" hidden="1" x14ac:dyDescent="0.25"/>
    <row r="6983" hidden="1" x14ac:dyDescent="0.25"/>
    <row r="6984" hidden="1" x14ac:dyDescent="0.25"/>
    <row r="6985" hidden="1" x14ac:dyDescent="0.25"/>
    <row r="6986" hidden="1" x14ac:dyDescent="0.25"/>
    <row r="6987" hidden="1" x14ac:dyDescent="0.25"/>
    <row r="6988" hidden="1" x14ac:dyDescent="0.25"/>
    <row r="6989" hidden="1" x14ac:dyDescent="0.25"/>
    <row r="6990" hidden="1" x14ac:dyDescent="0.25"/>
    <row r="6991" hidden="1" x14ac:dyDescent="0.25"/>
    <row r="6992" hidden="1" x14ac:dyDescent="0.25"/>
    <row r="6993" hidden="1" x14ac:dyDescent="0.25"/>
    <row r="6994" hidden="1" x14ac:dyDescent="0.25"/>
    <row r="6995" hidden="1" x14ac:dyDescent="0.25"/>
    <row r="6996" hidden="1" x14ac:dyDescent="0.25"/>
    <row r="6997" hidden="1" x14ac:dyDescent="0.25"/>
    <row r="6998" hidden="1" x14ac:dyDescent="0.25"/>
    <row r="6999" hidden="1" x14ac:dyDescent="0.25"/>
    <row r="7000" hidden="1" x14ac:dyDescent="0.25"/>
    <row r="7001" hidden="1" x14ac:dyDescent="0.25"/>
    <row r="7002" hidden="1" x14ac:dyDescent="0.25"/>
    <row r="7003" hidden="1" x14ac:dyDescent="0.25"/>
    <row r="7004" hidden="1" x14ac:dyDescent="0.25"/>
    <row r="7005" hidden="1" x14ac:dyDescent="0.25"/>
    <row r="7006" hidden="1" x14ac:dyDescent="0.25"/>
    <row r="7007" hidden="1" x14ac:dyDescent="0.25"/>
    <row r="7008" hidden="1" x14ac:dyDescent="0.25"/>
    <row r="7009" hidden="1" x14ac:dyDescent="0.25"/>
    <row r="7010" hidden="1" x14ac:dyDescent="0.25"/>
    <row r="7011" hidden="1" x14ac:dyDescent="0.25"/>
    <row r="7012" hidden="1" x14ac:dyDescent="0.25"/>
    <row r="7013" hidden="1" x14ac:dyDescent="0.25"/>
    <row r="7014" hidden="1" x14ac:dyDescent="0.25"/>
    <row r="7015" hidden="1" x14ac:dyDescent="0.25"/>
    <row r="7016" hidden="1" x14ac:dyDescent="0.25"/>
    <row r="7017" hidden="1" x14ac:dyDescent="0.25"/>
    <row r="7018" hidden="1" x14ac:dyDescent="0.25"/>
    <row r="7019" hidden="1" x14ac:dyDescent="0.25"/>
    <row r="7020" hidden="1" x14ac:dyDescent="0.25"/>
    <row r="7021" hidden="1" x14ac:dyDescent="0.25"/>
    <row r="7022" hidden="1" x14ac:dyDescent="0.25"/>
    <row r="7023" hidden="1" x14ac:dyDescent="0.25"/>
    <row r="7024" hidden="1" x14ac:dyDescent="0.25"/>
    <row r="7025" hidden="1" x14ac:dyDescent="0.25"/>
    <row r="7026" hidden="1" x14ac:dyDescent="0.25"/>
    <row r="7027" hidden="1" x14ac:dyDescent="0.25"/>
    <row r="7028" hidden="1" x14ac:dyDescent="0.25"/>
    <row r="7029" hidden="1" x14ac:dyDescent="0.25"/>
    <row r="7030" hidden="1" x14ac:dyDescent="0.25"/>
    <row r="7031" hidden="1" x14ac:dyDescent="0.25"/>
    <row r="7032" hidden="1" x14ac:dyDescent="0.25"/>
    <row r="7033" hidden="1" x14ac:dyDescent="0.25"/>
    <row r="7034" hidden="1" x14ac:dyDescent="0.25"/>
    <row r="7035" hidden="1" x14ac:dyDescent="0.25"/>
    <row r="7036" hidden="1" x14ac:dyDescent="0.25"/>
    <row r="7037" hidden="1" x14ac:dyDescent="0.25"/>
    <row r="7038" hidden="1" x14ac:dyDescent="0.25"/>
    <row r="7039" hidden="1" x14ac:dyDescent="0.25"/>
    <row r="7040" hidden="1" x14ac:dyDescent="0.25"/>
    <row r="7041" hidden="1" x14ac:dyDescent="0.25"/>
    <row r="7042" hidden="1" x14ac:dyDescent="0.25"/>
    <row r="7043" hidden="1" x14ac:dyDescent="0.25"/>
    <row r="7044" hidden="1" x14ac:dyDescent="0.25"/>
    <row r="7045" hidden="1" x14ac:dyDescent="0.25"/>
    <row r="7046" hidden="1" x14ac:dyDescent="0.25"/>
    <row r="7047" hidden="1" x14ac:dyDescent="0.25"/>
    <row r="7048" hidden="1" x14ac:dyDescent="0.25"/>
    <row r="7049" hidden="1" x14ac:dyDescent="0.25"/>
    <row r="7050" hidden="1" x14ac:dyDescent="0.25"/>
    <row r="7051" hidden="1" x14ac:dyDescent="0.25"/>
    <row r="7052" hidden="1" x14ac:dyDescent="0.25"/>
    <row r="7053" hidden="1" x14ac:dyDescent="0.25"/>
    <row r="7054" hidden="1" x14ac:dyDescent="0.25"/>
    <row r="7055" hidden="1" x14ac:dyDescent="0.25"/>
    <row r="7056" hidden="1" x14ac:dyDescent="0.25"/>
    <row r="7057" hidden="1" x14ac:dyDescent="0.25"/>
    <row r="7058" hidden="1" x14ac:dyDescent="0.25"/>
    <row r="7059" hidden="1" x14ac:dyDescent="0.25"/>
    <row r="7060" hidden="1" x14ac:dyDescent="0.25"/>
    <row r="7061" hidden="1" x14ac:dyDescent="0.25"/>
    <row r="7062" hidden="1" x14ac:dyDescent="0.25"/>
    <row r="7063" hidden="1" x14ac:dyDescent="0.25"/>
    <row r="7064" hidden="1" x14ac:dyDescent="0.25"/>
    <row r="7065" hidden="1" x14ac:dyDescent="0.25"/>
    <row r="7066" hidden="1" x14ac:dyDescent="0.25"/>
    <row r="7067" hidden="1" x14ac:dyDescent="0.25"/>
    <row r="7068" hidden="1" x14ac:dyDescent="0.25"/>
    <row r="7069" hidden="1" x14ac:dyDescent="0.25"/>
    <row r="7070" hidden="1" x14ac:dyDescent="0.25"/>
    <row r="7071" hidden="1" x14ac:dyDescent="0.25"/>
    <row r="7072" hidden="1" x14ac:dyDescent="0.25"/>
    <row r="7073" hidden="1" x14ac:dyDescent="0.25"/>
    <row r="7074" hidden="1" x14ac:dyDescent="0.25"/>
    <row r="7075" hidden="1" x14ac:dyDescent="0.25"/>
    <row r="7076" hidden="1" x14ac:dyDescent="0.25"/>
    <row r="7077" hidden="1" x14ac:dyDescent="0.25"/>
    <row r="7078" hidden="1" x14ac:dyDescent="0.25"/>
    <row r="7079" hidden="1" x14ac:dyDescent="0.25"/>
    <row r="7080" hidden="1" x14ac:dyDescent="0.25"/>
    <row r="7081" hidden="1" x14ac:dyDescent="0.25"/>
    <row r="7082" hidden="1" x14ac:dyDescent="0.25"/>
    <row r="7083" hidden="1" x14ac:dyDescent="0.25"/>
    <row r="7084" hidden="1" x14ac:dyDescent="0.25"/>
    <row r="7085" hidden="1" x14ac:dyDescent="0.25"/>
    <row r="7086" hidden="1" x14ac:dyDescent="0.25"/>
    <row r="7087" hidden="1" x14ac:dyDescent="0.25"/>
    <row r="7088" hidden="1" x14ac:dyDescent="0.25"/>
    <row r="7089" hidden="1" x14ac:dyDescent="0.25"/>
    <row r="7090" hidden="1" x14ac:dyDescent="0.25"/>
    <row r="7091" hidden="1" x14ac:dyDescent="0.25"/>
    <row r="7092" hidden="1" x14ac:dyDescent="0.25"/>
    <row r="7093" hidden="1" x14ac:dyDescent="0.25"/>
    <row r="7094" hidden="1" x14ac:dyDescent="0.25"/>
    <row r="7095" hidden="1" x14ac:dyDescent="0.25"/>
    <row r="7096" hidden="1" x14ac:dyDescent="0.25"/>
    <row r="7097" hidden="1" x14ac:dyDescent="0.25"/>
    <row r="7098" hidden="1" x14ac:dyDescent="0.25"/>
    <row r="7099" hidden="1" x14ac:dyDescent="0.25"/>
    <row r="7100" hidden="1" x14ac:dyDescent="0.25"/>
    <row r="7101" hidden="1" x14ac:dyDescent="0.25"/>
    <row r="7102" hidden="1" x14ac:dyDescent="0.25"/>
    <row r="7103" hidden="1" x14ac:dyDescent="0.25"/>
    <row r="7104" hidden="1" x14ac:dyDescent="0.25"/>
    <row r="7105" hidden="1" x14ac:dyDescent="0.25"/>
    <row r="7106" hidden="1" x14ac:dyDescent="0.25"/>
    <row r="7107" hidden="1" x14ac:dyDescent="0.25"/>
    <row r="7108" hidden="1" x14ac:dyDescent="0.25"/>
    <row r="7109" hidden="1" x14ac:dyDescent="0.25"/>
    <row r="7110" hidden="1" x14ac:dyDescent="0.25"/>
    <row r="7111" hidden="1" x14ac:dyDescent="0.25"/>
    <row r="7112" hidden="1" x14ac:dyDescent="0.25"/>
    <row r="7113" hidden="1" x14ac:dyDescent="0.25"/>
    <row r="7114" hidden="1" x14ac:dyDescent="0.25"/>
    <row r="7115" hidden="1" x14ac:dyDescent="0.25"/>
    <row r="7116" hidden="1" x14ac:dyDescent="0.25"/>
    <row r="7117" hidden="1" x14ac:dyDescent="0.25"/>
    <row r="7118" hidden="1" x14ac:dyDescent="0.25"/>
    <row r="7119" hidden="1" x14ac:dyDescent="0.25"/>
    <row r="7120" hidden="1" x14ac:dyDescent="0.25"/>
    <row r="7121" hidden="1" x14ac:dyDescent="0.25"/>
    <row r="7122" hidden="1" x14ac:dyDescent="0.25"/>
    <row r="7123" hidden="1" x14ac:dyDescent="0.25"/>
    <row r="7124" hidden="1" x14ac:dyDescent="0.25"/>
    <row r="7125" hidden="1" x14ac:dyDescent="0.25"/>
    <row r="7126" hidden="1" x14ac:dyDescent="0.25"/>
    <row r="7127" hidden="1" x14ac:dyDescent="0.25"/>
    <row r="7128" hidden="1" x14ac:dyDescent="0.25"/>
    <row r="7129" hidden="1" x14ac:dyDescent="0.25"/>
    <row r="7130" hidden="1" x14ac:dyDescent="0.25"/>
    <row r="7131" hidden="1" x14ac:dyDescent="0.25"/>
    <row r="7132" hidden="1" x14ac:dyDescent="0.25"/>
    <row r="7133" hidden="1" x14ac:dyDescent="0.25"/>
    <row r="7134" hidden="1" x14ac:dyDescent="0.25"/>
    <row r="7135" hidden="1" x14ac:dyDescent="0.25"/>
    <row r="7136" hidden="1" x14ac:dyDescent="0.25"/>
    <row r="7137" hidden="1" x14ac:dyDescent="0.25"/>
    <row r="7138" hidden="1" x14ac:dyDescent="0.25"/>
    <row r="7139" hidden="1" x14ac:dyDescent="0.25"/>
    <row r="7140" hidden="1" x14ac:dyDescent="0.25"/>
    <row r="7141" hidden="1" x14ac:dyDescent="0.25"/>
    <row r="7142" hidden="1" x14ac:dyDescent="0.25"/>
    <row r="7143" hidden="1" x14ac:dyDescent="0.25"/>
    <row r="7144" hidden="1" x14ac:dyDescent="0.25"/>
    <row r="7145" hidden="1" x14ac:dyDescent="0.25"/>
    <row r="7146" hidden="1" x14ac:dyDescent="0.25"/>
    <row r="7147" hidden="1" x14ac:dyDescent="0.25"/>
    <row r="7148" hidden="1" x14ac:dyDescent="0.25"/>
    <row r="7149" hidden="1" x14ac:dyDescent="0.25"/>
    <row r="7150" hidden="1" x14ac:dyDescent="0.25"/>
    <row r="7151" hidden="1" x14ac:dyDescent="0.25"/>
    <row r="7152" hidden="1" x14ac:dyDescent="0.25"/>
    <row r="7153" hidden="1" x14ac:dyDescent="0.25"/>
    <row r="7154" hidden="1" x14ac:dyDescent="0.25"/>
    <row r="7155" hidden="1" x14ac:dyDescent="0.25"/>
    <row r="7156" hidden="1" x14ac:dyDescent="0.25"/>
    <row r="7157" hidden="1" x14ac:dyDescent="0.25"/>
    <row r="7158" hidden="1" x14ac:dyDescent="0.25"/>
    <row r="7159" hidden="1" x14ac:dyDescent="0.25"/>
    <row r="7160" hidden="1" x14ac:dyDescent="0.25"/>
    <row r="7161" hidden="1" x14ac:dyDescent="0.25"/>
    <row r="7162" hidden="1" x14ac:dyDescent="0.25"/>
    <row r="7163" hidden="1" x14ac:dyDescent="0.25"/>
    <row r="7164" hidden="1" x14ac:dyDescent="0.25"/>
    <row r="7165" hidden="1" x14ac:dyDescent="0.25"/>
    <row r="7166" hidden="1" x14ac:dyDescent="0.25"/>
    <row r="7167" hidden="1" x14ac:dyDescent="0.25"/>
    <row r="7168" hidden="1" x14ac:dyDescent="0.25"/>
    <row r="7169" hidden="1" x14ac:dyDescent="0.25"/>
    <row r="7170" hidden="1" x14ac:dyDescent="0.25"/>
    <row r="7171" hidden="1" x14ac:dyDescent="0.25"/>
    <row r="7172" hidden="1" x14ac:dyDescent="0.25"/>
    <row r="7173" hidden="1" x14ac:dyDescent="0.25"/>
    <row r="7174" hidden="1" x14ac:dyDescent="0.25"/>
    <row r="7175" hidden="1" x14ac:dyDescent="0.25"/>
    <row r="7176" hidden="1" x14ac:dyDescent="0.25"/>
    <row r="7177" hidden="1" x14ac:dyDescent="0.25"/>
    <row r="7178" hidden="1" x14ac:dyDescent="0.25"/>
    <row r="7179" hidden="1" x14ac:dyDescent="0.25"/>
    <row r="7180" hidden="1" x14ac:dyDescent="0.25"/>
    <row r="7181" hidden="1" x14ac:dyDescent="0.25"/>
    <row r="7182" hidden="1" x14ac:dyDescent="0.25"/>
    <row r="7183" hidden="1" x14ac:dyDescent="0.25"/>
    <row r="7184" hidden="1" x14ac:dyDescent="0.25"/>
    <row r="7185" hidden="1" x14ac:dyDescent="0.25"/>
    <row r="7186" hidden="1" x14ac:dyDescent="0.25"/>
    <row r="7187" hidden="1" x14ac:dyDescent="0.25"/>
    <row r="7188" hidden="1" x14ac:dyDescent="0.25"/>
    <row r="7189" hidden="1" x14ac:dyDescent="0.25"/>
    <row r="7190" hidden="1" x14ac:dyDescent="0.25"/>
    <row r="7191" hidden="1" x14ac:dyDescent="0.25"/>
    <row r="7192" hidden="1" x14ac:dyDescent="0.25"/>
    <row r="7193" hidden="1" x14ac:dyDescent="0.25"/>
    <row r="7194" hidden="1" x14ac:dyDescent="0.25"/>
    <row r="7195" hidden="1" x14ac:dyDescent="0.25"/>
    <row r="7196" hidden="1" x14ac:dyDescent="0.25"/>
    <row r="7197" hidden="1" x14ac:dyDescent="0.25"/>
    <row r="7198" hidden="1" x14ac:dyDescent="0.25"/>
    <row r="7199" hidden="1" x14ac:dyDescent="0.25"/>
    <row r="7200" hidden="1" x14ac:dyDescent="0.25"/>
    <row r="7201" hidden="1" x14ac:dyDescent="0.25"/>
    <row r="7202" hidden="1" x14ac:dyDescent="0.25"/>
    <row r="7203" hidden="1" x14ac:dyDescent="0.25"/>
    <row r="7204" hidden="1" x14ac:dyDescent="0.25"/>
    <row r="7205" hidden="1" x14ac:dyDescent="0.25"/>
    <row r="7206" hidden="1" x14ac:dyDescent="0.25"/>
    <row r="7207" hidden="1" x14ac:dyDescent="0.25"/>
    <row r="7208" hidden="1" x14ac:dyDescent="0.25"/>
    <row r="7209" hidden="1" x14ac:dyDescent="0.25"/>
    <row r="7210" hidden="1" x14ac:dyDescent="0.25"/>
    <row r="7211" hidden="1" x14ac:dyDescent="0.25"/>
    <row r="7212" hidden="1" x14ac:dyDescent="0.25"/>
    <row r="7213" hidden="1" x14ac:dyDescent="0.25"/>
    <row r="7214" hidden="1" x14ac:dyDescent="0.25"/>
    <row r="7215" hidden="1" x14ac:dyDescent="0.25"/>
    <row r="7216" hidden="1" x14ac:dyDescent="0.25"/>
    <row r="7217" hidden="1" x14ac:dyDescent="0.25"/>
    <row r="7218" hidden="1" x14ac:dyDescent="0.25"/>
    <row r="7219" hidden="1" x14ac:dyDescent="0.25"/>
    <row r="7220" hidden="1" x14ac:dyDescent="0.25"/>
    <row r="7221" hidden="1" x14ac:dyDescent="0.25"/>
    <row r="7222" hidden="1" x14ac:dyDescent="0.25"/>
    <row r="7223" hidden="1" x14ac:dyDescent="0.25"/>
    <row r="7224" hidden="1" x14ac:dyDescent="0.25"/>
    <row r="7225" hidden="1" x14ac:dyDescent="0.25"/>
    <row r="7226" hidden="1" x14ac:dyDescent="0.25"/>
    <row r="7227" hidden="1" x14ac:dyDescent="0.25"/>
    <row r="7228" hidden="1" x14ac:dyDescent="0.25"/>
    <row r="7229" hidden="1" x14ac:dyDescent="0.25"/>
    <row r="7230" hidden="1" x14ac:dyDescent="0.25"/>
    <row r="7231" hidden="1" x14ac:dyDescent="0.25"/>
    <row r="7232" hidden="1" x14ac:dyDescent="0.25"/>
    <row r="7233" hidden="1" x14ac:dyDescent="0.25"/>
    <row r="7234" hidden="1" x14ac:dyDescent="0.25"/>
    <row r="7235" hidden="1" x14ac:dyDescent="0.25"/>
    <row r="7236" hidden="1" x14ac:dyDescent="0.25"/>
    <row r="7237" hidden="1" x14ac:dyDescent="0.25"/>
    <row r="7238" hidden="1" x14ac:dyDescent="0.25"/>
    <row r="7239" hidden="1" x14ac:dyDescent="0.25"/>
    <row r="7240" hidden="1" x14ac:dyDescent="0.25"/>
    <row r="7241" hidden="1" x14ac:dyDescent="0.25"/>
    <row r="7242" hidden="1" x14ac:dyDescent="0.25"/>
    <row r="7243" hidden="1" x14ac:dyDescent="0.25"/>
    <row r="7244" hidden="1" x14ac:dyDescent="0.25"/>
    <row r="7245" hidden="1" x14ac:dyDescent="0.25"/>
    <row r="7246" hidden="1" x14ac:dyDescent="0.25"/>
    <row r="7247" hidden="1" x14ac:dyDescent="0.25"/>
    <row r="7248" hidden="1" x14ac:dyDescent="0.25"/>
    <row r="7249" hidden="1" x14ac:dyDescent="0.25"/>
    <row r="7250" hidden="1" x14ac:dyDescent="0.25"/>
    <row r="7251" hidden="1" x14ac:dyDescent="0.25"/>
    <row r="7252" hidden="1" x14ac:dyDescent="0.25"/>
    <row r="7253" hidden="1" x14ac:dyDescent="0.25"/>
    <row r="7254" hidden="1" x14ac:dyDescent="0.25"/>
    <row r="7255" hidden="1" x14ac:dyDescent="0.25"/>
    <row r="7256" hidden="1" x14ac:dyDescent="0.25"/>
    <row r="7257" hidden="1" x14ac:dyDescent="0.25"/>
    <row r="7258" hidden="1" x14ac:dyDescent="0.25"/>
    <row r="7259" hidden="1" x14ac:dyDescent="0.25"/>
    <row r="7260" hidden="1" x14ac:dyDescent="0.25"/>
    <row r="7261" hidden="1" x14ac:dyDescent="0.25"/>
    <row r="7262" hidden="1" x14ac:dyDescent="0.25"/>
    <row r="7263" hidden="1" x14ac:dyDescent="0.25"/>
    <row r="7264" hidden="1" x14ac:dyDescent="0.25"/>
    <row r="7265" hidden="1" x14ac:dyDescent="0.25"/>
    <row r="7266" hidden="1" x14ac:dyDescent="0.25"/>
    <row r="7267" hidden="1" x14ac:dyDescent="0.25"/>
    <row r="7268" hidden="1" x14ac:dyDescent="0.25"/>
    <row r="7269" hidden="1" x14ac:dyDescent="0.25"/>
    <row r="7270" hidden="1" x14ac:dyDescent="0.25"/>
    <row r="7271" hidden="1" x14ac:dyDescent="0.25"/>
    <row r="7272" hidden="1" x14ac:dyDescent="0.25"/>
    <row r="7273" hidden="1" x14ac:dyDescent="0.25"/>
    <row r="7274" hidden="1" x14ac:dyDescent="0.25"/>
    <row r="7275" hidden="1" x14ac:dyDescent="0.25"/>
    <row r="7276" hidden="1" x14ac:dyDescent="0.25"/>
    <row r="7277" hidden="1" x14ac:dyDescent="0.25"/>
    <row r="7278" hidden="1" x14ac:dyDescent="0.25"/>
    <row r="7279" hidden="1" x14ac:dyDescent="0.25"/>
    <row r="7280" hidden="1" x14ac:dyDescent="0.25"/>
    <row r="7281" hidden="1" x14ac:dyDescent="0.25"/>
    <row r="7282" hidden="1" x14ac:dyDescent="0.25"/>
    <row r="7283" hidden="1" x14ac:dyDescent="0.25"/>
    <row r="7284" hidden="1" x14ac:dyDescent="0.25"/>
    <row r="7285" hidden="1" x14ac:dyDescent="0.25"/>
    <row r="7286" hidden="1" x14ac:dyDescent="0.25"/>
    <row r="7287" hidden="1" x14ac:dyDescent="0.25"/>
    <row r="7288" hidden="1" x14ac:dyDescent="0.25"/>
    <row r="7289" hidden="1" x14ac:dyDescent="0.25"/>
    <row r="7290" hidden="1" x14ac:dyDescent="0.25"/>
    <row r="7291" hidden="1" x14ac:dyDescent="0.25"/>
    <row r="7292" hidden="1" x14ac:dyDescent="0.25"/>
    <row r="7293" hidden="1" x14ac:dyDescent="0.25"/>
    <row r="7294" hidden="1" x14ac:dyDescent="0.25"/>
    <row r="7295" hidden="1" x14ac:dyDescent="0.25"/>
    <row r="7296" hidden="1" x14ac:dyDescent="0.25"/>
    <row r="7297" hidden="1" x14ac:dyDescent="0.25"/>
    <row r="7298" hidden="1" x14ac:dyDescent="0.25"/>
    <row r="7299" hidden="1" x14ac:dyDescent="0.25"/>
    <row r="7300" hidden="1" x14ac:dyDescent="0.25"/>
    <row r="7301" hidden="1" x14ac:dyDescent="0.25"/>
    <row r="7302" hidden="1" x14ac:dyDescent="0.25"/>
    <row r="7303" hidden="1" x14ac:dyDescent="0.25"/>
    <row r="7304" hidden="1" x14ac:dyDescent="0.25"/>
    <row r="7305" hidden="1" x14ac:dyDescent="0.25"/>
    <row r="7306" hidden="1" x14ac:dyDescent="0.25"/>
    <row r="7307" hidden="1" x14ac:dyDescent="0.25"/>
    <row r="7308" hidden="1" x14ac:dyDescent="0.25"/>
    <row r="7309" hidden="1" x14ac:dyDescent="0.25"/>
    <row r="7310" hidden="1" x14ac:dyDescent="0.25"/>
    <row r="7311" hidden="1" x14ac:dyDescent="0.25"/>
    <row r="7312" hidden="1" x14ac:dyDescent="0.25"/>
    <row r="7313" hidden="1" x14ac:dyDescent="0.25"/>
    <row r="7314" hidden="1" x14ac:dyDescent="0.25"/>
    <row r="7315" hidden="1" x14ac:dyDescent="0.25"/>
    <row r="7316" hidden="1" x14ac:dyDescent="0.25"/>
    <row r="7317" hidden="1" x14ac:dyDescent="0.25"/>
    <row r="7318" hidden="1" x14ac:dyDescent="0.25"/>
    <row r="7319" hidden="1" x14ac:dyDescent="0.25"/>
    <row r="7320" hidden="1" x14ac:dyDescent="0.25"/>
    <row r="7321" hidden="1" x14ac:dyDescent="0.25"/>
    <row r="7322" hidden="1" x14ac:dyDescent="0.25"/>
    <row r="7323" hidden="1" x14ac:dyDescent="0.25"/>
    <row r="7324" hidden="1" x14ac:dyDescent="0.25"/>
    <row r="7325" hidden="1" x14ac:dyDescent="0.25"/>
    <row r="7326" hidden="1" x14ac:dyDescent="0.25"/>
    <row r="7327" hidden="1" x14ac:dyDescent="0.25"/>
    <row r="7328" hidden="1" x14ac:dyDescent="0.25"/>
    <row r="7329" hidden="1" x14ac:dyDescent="0.25"/>
    <row r="7330" hidden="1" x14ac:dyDescent="0.25"/>
    <row r="7331" hidden="1" x14ac:dyDescent="0.25"/>
    <row r="7332" hidden="1" x14ac:dyDescent="0.25"/>
    <row r="7333" hidden="1" x14ac:dyDescent="0.25"/>
    <row r="7334" hidden="1" x14ac:dyDescent="0.25"/>
    <row r="7335" hidden="1" x14ac:dyDescent="0.25"/>
    <row r="7336" hidden="1" x14ac:dyDescent="0.25"/>
    <row r="7337" hidden="1" x14ac:dyDescent="0.25"/>
    <row r="7338" hidden="1" x14ac:dyDescent="0.25"/>
    <row r="7339" hidden="1" x14ac:dyDescent="0.25"/>
    <row r="7340" hidden="1" x14ac:dyDescent="0.25"/>
    <row r="7341" hidden="1" x14ac:dyDescent="0.25"/>
    <row r="7342" hidden="1" x14ac:dyDescent="0.25"/>
    <row r="7343" hidden="1" x14ac:dyDescent="0.25"/>
    <row r="7344" hidden="1" x14ac:dyDescent="0.25"/>
    <row r="7345" hidden="1" x14ac:dyDescent="0.25"/>
    <row r="7346" hidden="1" x14ac:dyDescent="0.25"/>
    <row r="7347" hidden="1" x14ac:dyDescent="0.25"/>
    <row r="7348" hidden="1" x14ac:dyDescent="0.25"/>
    <row r="7349" hidden="1" x14ac:dyDescent="0.25"/>
    <row r="7350" hidden="1" x14ac:dyDescent="0.25"/>
    <row r="7351" hidden="1" x14ac:dyDescent="0.25"/>
    <row r="7352" hidden="1" x14ac:dyDescent="0.25"/>
    <row r="7353" hidden="1" x14ac:dyDescent="0.25"/>
    <row r="7354" hidden="1" x14ac:dyDescent="0.25"/>
    <row r="7355" hidden="1" x14ac:dyDescent="0.25"/>
    <row r="7356" hidden="1" x14ac:dyDescent="0.25"/>
    <row r="7357" hidden="1" x14ac:dyDescent="0.25"/>
    <row r="7358" hidden="1" x14ac:dyDescent="0.25"/>
    <row r="7359" hidden="1" x14ac:dyDescent="0.25"/>
    <row r="7360" hidden="1" x14ac:dyDescent="0.25"/>
    <row r="7361" hidden="1" x14ac:dyDescent="0.25"/>
    <row r="7362" hidden="1" x14ac:dyDescent="0.25"/>
    <row r="7363" hidden="1" x14ac:dyDescent="0.25"/>
    <row r="7364" hidden="1" x14ac:dyDescent="0.25"/>
    <row r="7365" hidden="1" x14ac:dyDescent="0.25"/>
    <row r="7366" hidden="1" x14ac:dyDescent="0.25"/>
    <row r="7367" hidden="1" x14ac:dyDescent="0.25"/>
    <row r="7368" hidden="1" x14ac:dyDescent="0.25"/>
    <row r="7369" hidden="1" x14ac:dyDescent="0.25"/>
    <row r="7370" hidden="1" x14ac:dyDescent="0.25"/>
    <row r="7371" hidden="1" x14ac:dyDescent="0.25"/>
    <row r="7372" hidden="1" x14ac:dyDescent="0.25"/>
    <row r="7373" hidden="1" x14ac:dyDescent="0.25"/>
    <row r="7374" hidden="1" x14ac:dyDescent="0.25"/>
    <row r="7375" hidden="1" x14ac:dyDescent="0.25"/>
    <row r="7376" hidden="1" x14ac:dyDescent="0.25"/>
    <row r="7377" hidden="1" x14ac:dyDescent="0.25"/>
    <row r="7378" hidden="1" x14ac:dyDescent="0.25"/>
    <row r="7379" hidden="1" x14ac:dyDescent="0.25"/>
    <row r="7380" hidden="1" x14ac:dyDescent="0.25"/>
    <row r="7381" hidden="1" x14ac:dyDescent="0.25"/>
    <row r="7382" hidden="1" x14ac:dyDescent="0.25"/>
    <row r="7383" hidden="1" x14ac:dyDescent="0.25"/>
    <row r="7384" hidden="1" x14ac:dyDescent="0.25"/>
    <row r="7385" hidden="1" x14ac:dyDescent="0.25"/>
    <row r="7386" hidden="1" x14ac:dyDescent="0.25"/>
    <row r="7387" hidden="1" x14ac:dyDescent="0.25"/>
    <row r="7388" hidden="1" x14ac:dyDescent="0.25"/>
    <row r="7389" hidden="1" x14ac:dyDescent="0.25"/>
    <row r="7390" hidden="1" x14ac:dyDescent="0.25"/>
    <row r="7391" hidden="1" x14ac:dyDescent="0.25"/>
    <row r="7392" hidden="1" x14ac:dyDescent="0.25"/>
    <row r="7393" hidden="1" x14ac:dyDescent="0.25"/>
    <row r="7394" hidden="1" x14ac:dyDescent="0.25"/>
    <row r="7395" hidden="1" x14ac:dyDescent="0.25"/>
    <row r="7396" hidden="1" x14ac:dyDescent="0.25"/>
    <row r="7397" hidden="1" x14ac:dyDescent="0.25"/>
    <row r="7398" hidden="1" x14ac:dyDescent="0.25"/>
    <row r="7399" hidden="1" x14ac:dyDescent="0.25"/>
    <row r="7400" hidden="1" x14ac:dyDescent="0.25"/>
    <row r="7401" hidden="1" x14ac:dyDescent="0.25"/>
    <row r="7402" hidden="1" x14ac:dyDescent="0.25"/>
    <row r="7403" hidden="1" x14ac:dyDescent="0.25"/>
    <row r="7404" hidden="1" x14ac:dyDescent="0.25"/>
    <row r="7405" hidden="1" x14ac:dyDescent="0.25"/>
    <row r="7406" hidden="1" x14ac:dyDescent="0.25"/>
    <row r="7407" hidden="1" x14ac:dyDescent="0.25"/>
    <row r="7408" hidden="1" x14ac:dyDescent="0.25"/>
    <row r="7409" hidden="1" x14ac:dyDescent="0.25"/>
    <row r="7410" hidden="1" x14ac:dyDescent="0.25"/>
    <row r="7411" hidden="1" x14ac:dyDescent="0.25"/>
    <row r="7412" hidden="1" x14ac:dyDescent="0.25"/>
    <row r="7413" hidden="1" x14ac:dyDescent="0.25"/>
    <row r="7414" hidden="1" x14ac:dyDescent="0.25"/>
    <row r="7415" hidden="1" x14ac:dyDescent="0.25"/>
    <row r="7416" hidden="1" x14ac:dyDescent="0.25"/>
    <row r="7417" hidden="1" x14ac:dyDescent="0.25"/>
    <row r="7418" hidden="1" x14ac:dyDescent="0.25"/>
    <row r="7419" hidden="1" x14ac:dyDescent="0.25"/>
    <row r="7420" hidden="1" x14ac:dyDescent="0.25"/>
    <row r="7421" hidden="1" x14ac:dyDescent="0.25"/>
    <row r="7422" hidden="1" x14ac:dyDescent="0.25"/>
    <row r="7423" hidden="1" x14ac:dyDescent="0.25"/>
    <row r="7424" hidden="1" x14ac:dyDescent="0.25"/>
    <row r="7425" hidden="1" x14ac:dyDescent="0.25"/>
    <row r="7426" hidden="1" x14ac:dyDescent="0.25"/>
    <row r="7427" hidden="1" x14ac:dyDescent="0.25"/>
    <row r="7428" hidden="1" x14ac:dyDescent="0.25"/>
    <row r="7429" hidden="1" x14ac:dyDescent="0.25"/>
    <row r="7430" hidden="1" x14ac:dyDescent="0.25"/>
    <row r="7431" hidden="1" x14ac:dyDescent="0.25"/>
    <row r="7432" hidden="1" x14ac:dyDescent="0.25"/>
    <row r="7433" hidden="1" x14ac:dyDescent="0.25"/>
    <row r="7434" hidden="1" x14ac:dyDescent="0.25"/>
    <row r="7435" hidden="1" x14ac:dyDescent="0.25"/>
    <row r="7436" hidden="1" x14ac:dyDescent="0.25"/>
    <row r="7437" hidden="1" x14ac:dyDescent="0.25"/>
    <row r="7438" hidden="1" x14ac:dyDescent="0.25"/>
    <row r="7439" hidden="1" x14ac:dyDescent="0.25"/>
    <row r="7440" hidden="1" x14ac:dyDescent="0.25"/>
    <row r="7441" hidden="1" x14ac:dyDescent="0.25"/>
    <row r="7442" hidden="1" x14ac:dyDescent="0.25"/>
    <row r="7443" hidden="1" x14ac:dyDescent="0.25"/>
    <row r="7444" hidden="1" x14ac:dyDescent="0.25"/>
    <row r="7445" hidden="1" x14ac:dyDescent="0.25"/>
    <row r="7446" hidden="1" x14ac:dyDescent="0.25"/>
    <row r="7447" hidden="1" x14ac:dyDescent="0.25"/>
    <row r="7448" hidden="1" x14ac:dyDescent="0.25"/>
    <row r="7449" hidden="1" x14ac:dyDescent="0.25"/>
    <row r="7450" hidden="1" x14ac:dyDescent="0.25"/>
    <row r="7451" hidden="1" x14ac:dyDescent="0.25"/>
    <row r="7452" hidden="1" x14ac:dyDescent="0.25"/>
    <row r="7453" hidden="1" x14ac:dyDescent="0.25"/>
    <row r="7454" hidden="1" x14ac:dyDescent="0.25"/>
    <row r="7455" hidden="1" x14ac:dyDescent="0.25"/>
    <row r="7456" hidden="1" x14ac:dyDescent="0.25"/>
    <row r="7457" hidden="1" x14ac:dyDescent="0.25"/>
    <row r="7458" hidden="1" x14ac:dyDescent="0.25"/>
    <row r="7459" hidden="1" x14ac:dyDescent="0.25"/>
    <row r="7460" hidden="1" x14ac:dyDescent="0.25"/>
    <row r="7461" hidden="1" x14ac:dyDescent="0.25"/>
    <row r="7462" hidden="1" x14ac:dyDescent="0.25"/>
    <row r="7463" hidden="1" x14ac:dyDescent="0.25"/>
    <row r="7464" hidden="1" x14ac:dyDescent="0.25"/>
    <row r="7465" hidden="1" x14ac:dyDescent="0.25"/>
    <row r="7466" hidden="1" x14ac:dyDescent="0.25"/>
    <row r="7467" hidden="1" x14ac:dyDescent="0.25"/>
    <row r="7468" hidden="1" x14ac:dyDescent="0.25"/>
    <row r="7469" hidden="1" x14ac:dyDescent="0.25"/>
    <row r="7470" hidden="1" x14ac:dyDescent="0.25"/>
    <row r="7471" hidden="1" x14ac:dyDescent="0.25"/>
    <row r="7472" hidden="1" x14ac:dyDescent="0.25"/>
    <row r="7473" hidden="1" x14ac:dyDescent="0.25"/>
    <row r="7474" hidden="1" x14ac:dyDescent="0.25"/>
    <row r="7475" hidden="1" x14ac:dyDescent="0.25"/>
    <row r="7476" hidden="1" x14ac:dyDescent="0.25"/>
    <row r="7477" hidden="1" x14ac:dyDescent="0.25"/>
    <row r="7478" hidden="1" x14ac:dyDescent="0.25"/>
    <row r="7479" hidden="1" x14ac:dyDescent="0.25"/>
    <row r="7480" hidden="1" x14ac:dyDescent="0.25"/>
    <row r="7481" hidden="1" x14ac:dyDescent="0.25"/>
    <row r="7482" hidden="1" x14ac:dyDescent="0.25"/>
    <row r="7483" hidden="1" x14ac:dyDescent="0.25"/>
    <row r="7484" hidden="1" x14ac:dyDescent="0.25"/>
    <row r="7485" hidden="1" x14ac:dyDescent="0.25"/>
    <row r="7486" hidden="1" x14ac:dyDescent="0.25"/>
    <row r="7487" hidden="1" x14ac:dyDescent="0.25"/>
    <row r="7488" hidden="1" x14ac:dyDescent="0.25"/>
    <row r="7489" hidden="1" x14ac:dyDescent="0.25"/>
    <row r="7490" hidden="1" x14ac:dyDescent="0.25"/>
    <row r="7491" hidden="1" x14ac:dyDescent="0.25"/>
    <row r="7492" hidden="1" x14ac:dyDescent="0.25"/>
    <row r="7493" hidden="1" x14ac:dyDescent="0.25"/>
    <row r="7494" hidden="1" x14ac:dyDescent="0.25"/>
    <row r="7495" hidden="1" x14ac:dyDescent="0.25"/>
    <row r="7496" hidden="1" x14ac:dyDescent="0.25"/>
    <row r="7497" hidden="1" x14ac:dyDescent="0.25"/>
    <row r="7498" hidden="1" x14ac:dyDescent="0.25"/>
    <row r="7499" hidden="1" x14ac:dyDescent="0.25"/>
    <row r="7500" hidden="1" x14ac:dyDescent="0.25"/>
    <row r="7501" hidden="1" x14ac:dyDescent="0.25"/>
    <row r="7502" hidden="1" x14ac:dyDescent="0.25"/>
    <row r="7503" hidden="1" x14ac:dyDescent="0.25"/>
    <row r="7504" hidden="1" x14ac:dyDescent="0.25"/>
    <row r="7505" hidden="1" x14ac:dyDescent="0.25"/>
    <row r="7506" hidden="1" x14ac:dyDescent="0.25"/>
    <row r="7507" hidden="1" x14ac:dyDescent="0.25"/>
    <row r="7508" hidden="1" x14ac:dyDescent="0.25"/>
    <row r="7509" hidden="1" x14ac:dyDescent="0.25"/>
    <row r="7510" hidden="1" x14ac:dyDescent="0.25"/>
    <row r="7511" hidden="1" x14ac:dyDescent="0.25"/>
    <row r="7512" hidden="1" x14ac:dyDescent="0.25"/>
    <row r="7513" hidden="1" x14ac:dyDescent="0.25"/>
    <row r="7514" hidden="1" x14ac:dyDescent="0.25"/>
    <row r="7515" hidden="1" x14ac:dyDescent="0.25"/>
    <row r="7516" hidden="1" x14ac:dyDescent="0.25"/>
    <row r="7517" hidden="1" x14ac:dyDescent="0.25"/>
    <row r="7518" hidden="1" x14ac:dyDescent="0.25"/>
    <row r="7519" hidden="1" x14ac:dyDescent="0.25"/>
    <row r="7520" hidden="1" x14ac:dyDescent="0.25"/>
    <row r="7521" hidden="1" x14ac:dyDescent="0.25"/>
    <row r="7522" hidden="1" x14ac:dyDescent="0.25"/>
    <row r="7523" hidden="1" x14ac:dyDescent="0.25"/>
    <row r="7524" hidden="1" x14ac:dyDescent="0.25"/>
    <row r="7525" hidden="1" x14ac:dyDescent="0.25"/>
    <row r="7526" hidden="1" x14ac:dyDescent="0.25"/>
    <row r="7527" hidden="1" x14ac:dyDescent="0.25"/>
    <row r="7528" hidden="1" x14ac:dyDescent="0.25"/>
    <row r="7529" hidden="1" x14ac:dyDescent="0.25"/>
    <row r="7530" hidden="1" x14ac:dyDescent="0.25"/>
    <row r="7531" hidden="1" x14ac:dyDescent="0.25"/>
    <row r="7532" hidden="1" x14ac:dyDescent="0.25"/>
    <row r="7533" hidden="1" x14ac:dyDescent="0.25"/>
    <row r="7534" hidden="1" x14ac:dyDescent="0.25"/>
    <row r="7535" hidden="1" x14ac:dyDescent="0.25"/>
    <row r="7536" hidden="1" x14ac:dyDescent="0.25"/>
    <row r="7537" hidden="1" x14ac:dyDescent="0.25"/>
    <row r="7538" hidden="1" x14ac:dyDescent="0.25"/>
    <row r="7539" hidden="1" x14ac:dyDescent="0.25"/>
    <row r="7540" hidden="1" x14ac:dyDescent="0.25"/>
    <row r="7541" hidden="1" x14ac:dyDescent="0.25"/>
    <row r="7542" hidden="1" x14ac:dyDescent="0.25"/>
    <row r="7543" hidden="1" x14ac:dyDescent="0.25"/>
    <row r="7544" hidden="1" x14ac:dyDescent="0.25"/>
    <row r="7545" hidden="1" x14ac:dyDescent="0.25"/>
    <row r="7546" hidden="1" x14ac:dyDescent="0.25"/>
    <row r="7547" hidden="1" x14ac:dyDescent="0.25"/>
    <row r="7548" hidden="1" x14ac:dyDescent="0.25"/>
    <row r="7549" hidden="1" x14ac:dyDescent="0.25"/>
    <row r="7550" hidden="1" x14ac:dyDescent="0.25"/>
    <row r="7551" hidden="1" x14ac:dyDescent="0.25"/>
    <row r="7552" hidden="1" x14ac:dyDescent="0.25"/>
    <row r="7553" hidden="1" x14ac:dyDescent="0.25"/>
    <row r="7554" hidden="1" x14ac:dyDescent="0.25"/>
    <row r="7555" hidden="1" x14ac:dyDescent="0.25"/>
    <row r="7556" hidden="1" x14ac:dyDescent="0.25"/>
    <row r="7557" hidden="1" x14ac:dyDescent="0.25"/>
    <row r="7558" hidden="1" x14ac:dyDescent="0.25"/>
    <row r="7559" hidden="1" x14ac:dyDescent="0.25"/>
    <row r="7560" hidden="1" x14ac:dyDescent="0.25"/>
    <row r="7561" hidden="1" x14ac:dyDescent="0.25"/>
    <row r="7562" hidden="1" x14ac:dyDescent="0.25"/>
    <row r="7563" hidden="1" x14ac:dyDescent="0.25"/>
    <row r="7564" hidden="1" x14ac:dyDescent="0.25"/>
    <row r="7565" hidden="1" x14ac:dyDescent="0.25"/>
    <row r="7566" hidden="1" x14ac:dyDescent="0.25"/>
    <row r="7567" hidden="1" x14ac:dyDescent="0.25"/>
    <row r="7568" hidden="1" x14ac:dyDescent="0.25"/>
    <row r="7569" hidden="1" x14ac:dyDescent="0.25"/>
    <row r="7570" hidden="1" x14ac:dyDescent="0.25"/>
    <row r="7571" hidden="1" x14ac:dyDescent="0.25"/>
    <row r="7572" hidden="1" x14ac:dyDescent="0.25"/>
    <row r="7573" hidden="1" x14ac:dyDescent="0.25"/>
    <row r="7574" hidden="1" x14ac:dyDescent="0.25"/>
    <row r="7575" hidden="1" x14ac:dyDescent="0.25"/>
    <row r="7576" hidden="1" x14ac:dyDescent="0.25"/>
    <row r="7577" hidden="1" x14ac:dyDescent="0.25"/>
    <row r="7578" hidden="1" x14ac:dyDescent="0.25"/>
    <row r="7579" hidden="1" x14ac:dyDescent="0.25"/>
    <row r="7580" hidden="1" x14ac:dyDescent="0.25"/>
    <row r="7581" hidden="1" x14ac:dyDescent="0.25"/>
    <row r="7582" hidden="1" x14ac:dyDescent="0.25"/>
    <row r="7583" hidden="1" x14ac:dyDescent="0.25"/>
    <row r="7584" hidden="1" x14ac:dyDescent="0.25"/>
    <row r="7585" hidden="1" x14ac:dyDescent="0.25"/>
    <row r="7586" hidden="1" x14ac:dyDescent="0.25"/>
    <row r="7587" hidden="1" x14ac:dyDescent="0.25"/>
    <row r="7588" hidden="1" x14ac:dyDescent="0.25"/>
    <row r="7589" hidden="1" x14ac:dyDescent="0.25"/>
    <row r="7590" hidden="1" x14ac:dyDescent="0.25"/>
    <row r="7591" hidden="1" x14ac:dyDescent="0.25"/>
    <row r="7592" hidden="1" x14ac:dyDescent="0.25"/>
    <row r="7593" hidden="1" x14ac:dyDescent="0.25"/>
    <row r="7594" hidden="1" x14ac:dyDescent="0.25"/>
    <row r="7595" hidden="1" x14ac:dyDescent="0.25"/>
    <row r="7596" hidden="1" x14ac:dyDescent="0.25"/>
    <row r="7597" hidden="1" x14ac:dyDescent="0.25"/>
    <row r="7598" hidden="1" x14ac:dyDescent="0.25"/>
    <row r="7599" hidden="1" x14ac:dyDescent="0.25"/>
    <row r="7600" hidden="1" x14ac:dyDescent="0.25"/>
    <row r="7601" hidden="1" x14ac:dyDescent="0.25"/>
    <row r="7602" hidden="1" x14ac:dyDescent="0.25"/>
    <row r="7603" hidden="1" x14ac:dyDescent="0.25"/>
    <row r="7604" hidden="1" x14ac:dyDescent="0.25"/>
    <row r="7605" hidden="1" x14ac:dyDescent="0.25"/>
    <row r="7606" hidden="1" x14ac:dyDescent="0.25"/>
    <row r="7607" hidden="1" x14ac:dyDescent="0.25"/>
    <row r="7608" hidden="1" x14ac:dyDescent="0.25"/>
    <row r="7609" hidden="1" x14ac:dyDescent="0.25"/>
    <row r="7610" hidden="1" x14ac:dyDescent="0.25"/>
    <row r="7611" hidden="1" x14ac:dyDescent="0.25"/>
    <row r="7612" hidden="1" x14ac:dyDescent="0.25"/>
    <row r="7613" hidden="1" x14ac:dyDescent="0.25"/>
    <row r="7614" hidden="1" x14ac:dyDescent="0.25"/>
    <row r="7615" hidden="1" x14ac:dyDescent="0.25"/>
    <row r="7616" hidden="1" x14ac:dyDescent="0.25"/>
    <row r="7617" hidden="1" x14ac:dyDescent="0.25"/>
    <row r="7618" hidden="1" x14ac:dyDescent="0.25"/>
    <row r="7619" hidden="1" x14ac:dyDescent="0.25"/>
    <row r="7620" hidden="1" x14ac:dyDescent="0.25"/>
    <row r="7621" hidden="1" x14ac:dyDescent="0.25"/>
    <row r="7622" hidden="1" x14ac:dyDescent="0.25"/>
    <row r="7623" hidden="1" x14ac:dyDescent="0.25"/>
    <row r="7624" hidden="1" x14ac:dyDescent="0.25"/>
    <row r="7625" hidden="1" x14ac:dyDescent="0.25"/>
    <row r="7626" hidden="1" x14ac:dyDescent="0.25"/>
    <row r="7627" hidden="1" x14ac:dyDescent="0.25"/>
    <row r="7628" hidden="1" x14ac:dyDescent="0.25"/>
    <row r="7629" hidden="1" x14ac:dyDescent="0.25"/>
    <row r="7630" hidden="1" x14ac:dyDescent="0.25"/>
    <row r="7631" hidden="1" x14ac:dyDescent="0.25"/>
    <row r="7632" hidden="1" x14ac:dyDescent="0.25"/>
    <row r="7633" hidden="1" x14ac:dyDescent="0.25"/>
    <row r="7634" hidden="1" x14ac:dyDescent="0.25"/>
    <row r="7635" hidden="1" x14ac:dyDescent="0.25"/>
    <row r="7636" hidden="1" x14ac:dyDescent="0.25"/>
    <row r="7637" hidden="1" x14ac:dyDescent="0.25"/>
    <row r="7638" hidden="1" x14ac:dyDescent="0.25"/>
    <row r="7639" hidden="1" x14ac:dyDescent="0.25"/>
    <row r="7640" hidden="1" x14ac:dyDescent="0.25"/>
    <row r="7641" hidden="1" x14ac:dyDescent="0.25"/>
    <row r="7642" hidden="1" x14ac:dyDescent="0.25"/>
    <row r="7643" hidden="1" x14ac:dyDescent="0.25"/>
    <row r="7644" hidden="1" x14ac:dyDescent="0.25"/>
    <row r="7645" hidden="1" x14ac:dyDescent="0.25"/>
    <row r="7646" hidden="1" x14ac:dyDescent="0.25"/>
    <row r="7647" hidden="1" x14ac:dyDescent="0.25"/>
    <row r="7648" hidden="1" x14ac:dyDescent="0.25"/>
    <row r="7649" hidden="1" x14ac:dyDescent="0.25"/>
    <row r="7650" hidden="1" x14ac:dyDescent="0.25"/>
    <row r="7651" hidden="1" x14ac:dyDescent="0.25"/>
    <row r="7652" hidden="1" x14ac:dyDescent="0.25"/>
    <row r="7653" hidden="1" x14ac:dyDescent="0.25"/>
    <row r="7654" hidden="1" x14ac:dyDescent="0.25"/>
    <row r="7655" hidden="1" x14ac:dyDescent="0.25"/>
    <row r="7656" hidden="1" x14ac:dyDescent="0.25"/>
    <row r="7657" hidden="1" x14ac:dyDescent="0.25"/>
    <row r="7658" hidden="1" x14ac:dyDescent="0.25"/>
    <row r="7659" hidden="1" x14ac:dyDescent="0.25"/>
    <row r="7660" hidden="1" x14ac:dyDescent="0.25"/>
    <row r="7661" hidden="1" x14ac:dyDescent="0.25"/>
    <row r="7662" hidden="1" x14ac:dyDescent="0.25"/>
    <row r="7663" hidden="1" x14ac:dyDescent="0.25"/>
    <row r="7664" hidden="1" x14ac:dyDescent="0.25"/>
    <row r="7665" hidden="1" x14ac:dyDescent="0.25"/>
    <row r="7666" hidden="1" x14ac:dyDescent="0.25"/>
    <row r="7667" hidden="1" x14ac:dyDescent="0.25"/>
    <row r="7668" hidden="1" x14ac:dyDescent="0.25"/>
    <row r="7669" hidden="1" x14ac:dyDescent="0.25"/>
    <row r="7670" hidden="1" x14ac:dyDescent="0.25"/>
    <row r="7671" hidden="1" x14ac:dyDescent="0.25"/>
    <row r="7672" hidden="1" x14ac:dyDescent="0.25"/>
    <row r="7673" hidden="1" x14ac:dyDescent="0.25"/>
    <row r="7674" hidden="1" x14ac:dyDescent="0.25"/>
    <row r="7675" hidden="1" x14ac:dyDescent="0.25"/>
    <row r="7676" hidden="1" x14ac:dyDescent="0.25"/>
    <row r="7677" hidden="1" x14ac:dyDescent="0.25"/>
    <row r="7678" hidden="1" x14ac:dyDescent="0.25"/>
    <row r="7679" hidden="1" x14ac:dyDescent="0.25"/>
    <row r="7680" hidden="1" x14ac:dyDescent="0.25"/>
    <row r="7681" hidden="1" x14ac:dyDescent="0.25"/>
    <row r="7682" hidden="1" x14ac:dyDescent="0.25"/>
    <row r="7683" hidden="1" x14ac:dyDescent="0.25"/>
    <row r="7684" hidden="1" x14ac:dyDescent="0.25"/>
    <row r="7685" hidden="1" x14ac:dyDescent="0.25"/>
    <row r="7686" hidden="1" x14ac:dyDescent="0.25"/>
    <row r="7687" hidden="1" x14ac:dyDescent="0.25"/>
    <row r="7688" hidden="1" x14ac:dyDescent="0.25"/>
    <row r="7689" hidden="1" x14ac:dyDescent="0.25"/>
    <row r="7690" hidden="1" x14ac:dyDescent="0.25"/>
    <row r="7691" hidden="1" x14ac:dyDescent="0.25"/>
    <row r="7692" hidden="1" x14ac:dyDescent="0.25"/>
    <row r="7693" hidden="1" x14ac:dyDescent="0.25"/>
    <row r="7694" hidden="1" x14ac:dyDescent="0.25"/>
    <row r="7695" hidden="1" x14ac:dyDescent="0.25"/>
    <row r="7696" hidden="1" x14ac:dyDescent="0.25"/>
    <row r="7697" hidden="1" x14ac:dyDescent="0.25"/>
    <row r="7698" hidden="1" x14ac:dyDescent="0.25"/>
    <row r="7699" hidden="1" x14ac:dyDescent="0.25"/>
    <row r="7700" hidden="1" x14ac:dyDescent="0.25"/>
    <row r="7701" hidden="1" x14ac:dyDescent="0.25"/>
    <row r="7702" hidden="1" x14ac:dyDescent="0.25"/>
    <row r="7703" hidden="1" x14ac:dyDescent="0.25"/>
    <row r="7704" hidden="1" x14ac:dyDescent="0.25"/>
    <row r="7705" hidden="1" x14ac:dyDescent="0.25"/>
    <row r="7706" hidden="1" x14ac:dyDescent="0.25"/>
    <row r="7707" hidden="1" x14ac:dyDescent="0.25"/>
    <row r="7708" hidden="1" x14ac:dyDescent="0.25"/>
    <row r="7709" hidden="1" x14ac:dyDescent="0.25"/>
    <row r="7710" hidden="1" x14ac:dyDescent="0.25"/>
    <row r="7711" hidden="1" x14ac:dyDescent="0.25"/>
    <row r="7712" hidden="1" x14ac:dyDescent="0.25"/>
    <row r="7713" hidden="1" x14ac:dyDescent="0.25"/>
    <row r="7714" hidden="1" x14ac:dyDescent="0.25"/>
    <row r="7715" hidden="1" x14ac:dyDescent="0.25"/>
    <row r="7716" hidden="1" x14ac:dyDescent="0.25"/>
    <row r="7717" hidden="1" x14ac:dyDescent="0.25"/>
    <row r="7718" hidden="1" x14ac:dyDescent="0.25"/>
    <row r="7719" hidden="1" x14ac:dyDescent="0.25"/>
    <row r="7720" hidden="1" x14ac:dyDescent="0.25"/>
    <row r="7721" hidden="1" x14ac:dyDescent="0.25"/>
    <row r="7722" hidden="1" x14ac:dyDescent="0.25"/>
    <row r="7723" hidden="1" x14ac:dyDescent="0.25"/>
    <row r="7724" hidden="1" x14ac:dyDescent="0.25"/>
    <row r="7725" hidden="1" x14ac:dyDescent="0.25"/>
    <row r="7726" hidden="1" x14ac:dyDescent="0.25"/>
    <row r="7727" hidden="1" x14ac:dyDescent="0.25"/>
    <row r="7728" hidden="1" x14ac:dyDescent="0.25"/>
    <row r="7729" hidden="1" x14ac:dyDescent="0.25"/>
    <row r="7730" hidden="1" x14ac:dyDescent="0.25"/>
    <row r="7731" hidden="1" x14ac:dyDescent="0.25"/>
    <row r="7732" hidden="1" x14ac:dyDescent="0.25"/>
    <row r="7733" hidden="1" x14ac:dyDescent="0.25"/>
    <row r="7734" hidden="1" x14ac:dyDescent="0.25"/>
    <row r="7735" hidden="1" x14ac:dyDescent="0.25"/>
    <row r="7736" hidden="1" x14ac:dyDescent="0.25"/>
    <row r="7737" hidden="1" x14ac:dyDescent="0.25"/>
    <row r="7738" hidden="1" x14ac:dyDescent="0.25"/>
    <row r="7739" hidden="1" x14ac:dyDescent="0.25"/>
    <row r="7740" hidden="1" x14ac:dyDescent="0.25"/>
    <row r="7741" hidden="1" x14ac:dyDescent="0.25"/>
    <row r="7742" hidden="1" x14ac:dyDescent="0.25"/>
    <row r="7743" hidden="1" x14ac:dyDescent="0.25"/>
    <row r="7744" hidden="1" x14ac:dyDescent="0.25"/>
    <row r="7745" hidden="1" x14ac:dyDescent="0.25"/>
    <row r="7746" hidden="1" x14ac:dyDescent="0.25"/>
    <row r="7747" hidden="1" x14ac:dyDescent="0.25"/>
    <row r="7748" hidden="1" x14ac:dyDescent="0.25"/>
    <row r="7749" hidden="1" x14ac:dyDescent="0.25"/>
    <row r="7750" hidden="1" x14ac:dyDescent="0.25"/>
    <row r="7751" hidden="1" x14ac:dyDescent="0.25"/>
    <row r="7752" hidden="1" x14ac:dyDescent="0.25"/>
    <row r="7753" hidden="1" x14ac:dyDescent="0.25"/>
    <row r="7754" hidden="1" x14ac:dyDescent="0.25"/>
    <row r="7755" hidden="1" x14ac:dyDescent="0.25"/>
    <row r="7756" hidden="1" x14ac:dyDescent="0.25"/>
    <row r="7757" hidden="1" x14ac:dyDescent="0.25"/>
    <row r="7758" hidden="1" x14ac:dyDescent="0.25"/>
    <row r="7759" hidden="1" x14ac:dyDescent="0.25"/>
    <row r="7760" hidden="1" x14ac:dyDescent="0.25"/>
    <row r="7761" hidden="1" x14ac:dyDescent="0.25"/>
    <row r="7762" hidden="1" x14ac:dyDescent="0.25"/>
    <row r="7763" hidden="1" x14ac:dyDescent="0.25"/>
    <row r="7764" hidden="1" x14ac:dyDescent="0.25"/>
    <row r="7765" hidden="1" x14ac:dyDescent="0.25"/>
    <row r="7766" hidden="1" x14ac:dyDescent="0.25"/>
    <row r="7767" hidden="1" x14ac:dyDescent="0.25"/>
    <row r="7768" hidden="1" x14ac:dyDescent="0.25"/>
    <row r="7769" hidden="1" x14ac:dyDescent="0.25"/>
    <row r="7770" hidden="1" x14ac:dyDescent="0.25"/>
    <row r="7771" hidden="1" x14ac:dyDescent="0.25"/>
    <row r="7772" hidden="1" x14ac:dyDescent="0.25"/>
    <row r="7773" hidden="1" x14ac:dyDescent="0.25"/>
    <row r="7774" hidden="1" x14ac:dyDescent="0.25"/>
    <row r="7775" hidden="1" x14ac:dyDescent="0.25"/>
    <row r="7776" hidden="1" x14ac:dyDescent="0.25"/>
    <row r="7777" hidden="1" x14ac:dyDescent="0.25"/>
    <row r="7778" hidden="1" x14ac:dyDescent="0.25"/>
    <row r="7779" hidden="1" x14ac:dyDescent="0.25"/>
    <row r="7780" hidden="1" x14ac:dyDescent="0.25"/>
    <row r="7781" hidden="1" x14ac:dyDescent="0.25"/>
    <row r="7782" hidden="1" x14ac:dyDescent="0.25"/>
    <row r="7783" hidden="1" x14ac:dyDescent="0.25"/>
    <row r="7784" hidden="1" x14ac:dyDescent="0.25"/>
    <row r="7785" hidden="1" x14ac:dyDescent="0.25"/>
    <row r="7786" hidden="1" x14ac:dyDescent="0.25"/>
    <row r="7787" hidden="1" x14ac:dyDescent="0.25"/>
    <row r="7788" hidden="1" x14ac:dyDescent="0.25"/>
    <row r="7789" hidden="1" x14ac:dyDescent="0.25"/>
    <row r="7790" hidden="1" x14ac:dyDescent="0.25"/>
    <row r="7791" hidden="1" x14ac:dyDescent="0.25"/>
    <row r="7792" hidden="1" x14ac:dyDescent="0.25"/>
    <row r="7793" hidden="1" x14ac:dyDescent="0.25"/>
    <row r="7794" hidden="1" x14ac:dyDescent="0.25"/>
    <row r="7795" hidden="1" x14ac:dyDescent="0.25"/>
    <row r="7796" hidden="1" x14ac:dyDescent="0.25"/>
    <row r="7797" hidden="1" x14ac:dyDescent="0.25"/>
    <row r="7798" hidden="1" x14ac:dyDescent="0.25"/>
    <row r="7799" hidden="1" x14ac:dyDescent="0.25"/>
    <row r="7800" hidden="1" x14ac:dyDescent="0.25"/>
    <row r="7801" hidden="1" x14ac:dyDescent="0.25"/>
    <row r="7802" hidden="1" x14ac:dyDescent="0.25"/>
    <row r="7803" hidden="1" x14ac:dyDescent="0.25"/>
    <row r="7804" hidden="1" x14ac:dyDescent="0.25"/>
    <row r="7805" hidden="1" x14ac:dyDescent="0.25"/>
    <row r="7806" hidden="1" x14ac:dyDescent="0.25"/>
    <row r="7807" hidden="1" x14ac:dyDescent="0.25"/>
    <row r="7808" hidden="1" x14ac:dyDescent="0.25"/>
    <row r="7809" hidden="1" x14ac:dyDescent="0.25"/>
    <row r="7810" hidden="1" x14ac:dyDescent="0.25"/>
    <row r="7811" hidden="1" x14ac:dyDescent="0.25"/>
    <row r="7812" hidden="1" x14ac:dyDescent="0.25"/>
    <row r="7813" hidden="1" x14ac:dyDescent="0.25"/>
    <row r="7814" hidden="1" x14ac:dyDescent="0.25"/>
    <row r="7815" hidden="1" x14ac:dyDescent="0.25"/>
    <row r="7816" hidden="1" x14ac:dyDescent="0.25"/>
    <row r="7817" hidden="1" x14ac:dyDescent="0.25"/>
    <row r="7818" hidden="1" x14ac:dyDescent="0.25"/>
    <row r="7819" hidden="1" x14ac:dyDescent="0.25"/>
    <row r="7820" hidden="1" x14ac:dyDescent="0.25"/>
    <row r="7821" hidden="1" x14ac:dyDescent="0.25"/>
    <row r="7822" hidden="1" x14ac:dyDescent="0.25"/>
    <row r="7823" hidden="1" x14ac:dyDescent="0.25"/>
    <row r="7824" hidden="1" x14ac:dyDescent="0.25"/>
    <row r="7825" hidden="1" x14ac:dyDescent="0.25"/>
    <row r="7826" hidden="1" x14ac:dyDescent="0.25"/>
    <row r="7827" hidden="1" x14ac:dyDescent="0.25"/>
    <row r="7828" hidden="1" x14ac:dyDescent="0.25"/>
    <row r="7829" hidden="1" x14ac:dyDescent="0.25"/>
    <row r="7830" hidden="1" x14ac:dyDescent="0.25"/>
    <row r="7831" hidden="1" x14ac:dyDescent="0.25"/>
    <row r="7832" hidden="1" x14ac:dyDescent="0.25"/>
    <row r="7833" hidden="1" x14ac:dyDescent="0.25"/>
    <row r="7834" hidden="1" x14ac:dyDescent="0.25"/>
    <row r="7835" hidden="1" x14ac:dyDescent="0.25"/>
    <row r="7836" hidden="1" x14ac:dyDescent="0.25"/>
    <row r="7837" hidden="1" x14ac:dyDescent="0.25"/>
    <row r="7838" hidden="1" x14ac:dyDescent="0.25"/>
    <row r="7839" hidden="1" x14ac:dyDescent="0.25"/>
    <row r="7840" hidden="1" x14ac:dyDescent="0.25"/>
    <row r="7841" hidden="1" x14ac:dyDescent="0.25"/>
    <row r="7842" hidden="1" x14ac:dyDescent="0.25"/>
    <row r="7843" hidden="1" x14ac:dyDescent="0.25"/>
    <row r="7844" hidden="1" x14ac:dyDescent="0.25"/>
    <row r="7845" hidden="1" x14ac:dyDescent="0.25"/>
    <row r="7846" hidden="1" x14ac:dyDescent="0.25"/>
    <row r="7847" hidden="1" x14ac:dyDescent="0.25"/>
    <row r="7848" hidden="1" x14ac:dyDescent="0.25"/>
    <row r="7849" hidden="1" x14ac:dyDescent="0.25"/>
    <row r="7850" hidden="1" x14ac:dyDescent="0.25"/>
    <row r="7851" hidden="1" x14ac:dyDescent="0.25"/>
    <row r="7852" hidden="1" x14ac:dyDescent="0.25"/>
    <row r="7853" hidden="1" x14ac:dyDescent="0.25"/>
    <row r="7854" hidden="1" x14ac:dyDescent="0.25"/>
    <row r="7855" hidden="1" x14ac:dyDescent="0.25"/>
    <row r="7856" hidden="1" x14ac:dyDescent="0.25"/>
    <row r="7857" hidden="1" x14ac:dyDescent="0.25"/>
    <row r="7858" hidden="1" x14ac:dyDescent="0.25"/>
    <row r="7859" hidden="1" x14ac:dyDescent="0.25"/>
    <row r="7860" hidden="1" x14ac:dyDescent="0.25"/>
    <row r="7861" hidden="1" x14ac:dyDescent="0.25"/>
    <row r="7862" hidden="1" x14ac:dyDescent="0.25"/>
    <row r="7863" hidden="1" x14ac:dyDescent="0.25"/>
    <row r="7864" hidden="1" x14ac:dyDescent="0.25"/>
    <row r="7865" hidden="1" x14ac:dyDescent="0.25"/>
    <row r="7866" hidden="1" x14ac:dyDescent="0.25"/>
    <row r="7867" hidden="1" x14ac:dyDescent="0.25"/>
    <row r="7868" hidden="1" x14ac:dyDescent="0.25"/>
    <row r="7869" hidden="1" x14ac:dyDescent="0.25"/>
    <row r="7870" hidden="1" x14ac:dyDescent="0.25"/>
    <row r="7871" hidden="1" x14ac:dyDescent="0.25"/>
    <row r="7872" hidden="1" x14ac:dyDescent="0.25"/>
    <row r="7873" hidden="1" x14ac:dyDescent="0.25"/>
    <row r="7874" hidden="1" x14ac:dyDescent="0.25"/>
    <row r="7875" hidden="1" x14ac:dyDescent="0.25"/>
    <row r="7876" hidden="1" x14ac:dyDescent="0.25"/>
    <row r="7877" hidden="1" x14ac:dyDescent="0.25"/>
    <row r="7878" hidden="1" x14ac:dyDescent="0.25"/>
    <row r="7879" hidden="1" x14ac:dyDescent="0.25"/>
    <row r="7880" hidden="1" x14ac:dyDescent="0.25"/>
    <row r="7881" hidden="1" x14ac:dyDescent="0.25"/>
    <row r="7882" hidden="1" x14ac:dyDescent="0.25"/>
    <row r="7883" hidden="1" x14ac:dyDescent="0.25"/>
    <row r="7884" hidden="1" x14ac:dyDescent="0.25"/>
    <row r="7885" hidden="1" x14ac:dyDescent="0.25"/>
    <row r="7886" hidden="1" x14ac:dyDescent="0.25"/>
    <row r="7887" hidden="1" x14ac:dyDescent="0.25"/>
    <row r="7888" hidden="1" x14ac:dyDescent="0.25"/>
    <row r="7889" hidden="1" x14ac:dyDescent="0.25"/>
    <row r="7890" hidden="1" x14ac:dyDescent="0.25"/>
    <row r="7891" hidden="1" x14ac:dyDescent="0.25"/>
    <row r="7892" hidden="1" x14ac:dyDescent="0.25"/>
    <row r="7893" hidden="1" x14ac:dyDescent="0.25"/>
    <row r="7894" hidden="1" x14ac:dyDescent="0.25"/>
    <row r="7895" hidden="1" x14ac:dyDescent="0.25"/>
    <row r="7896" hidden="1" x14ac:dyDescent="0.25"/>
    <row r="7897" hidden="1" x14ac:dyDescent="0.25"/>
    <row r="7898" hidden="1" x14ac:dyDescent="0.25"/>
    <row r="7899" hidden="1" x14ac:dyDescent="0.25"/>
    <row r="7900" hidden="1" x14ac:dyDescent="0.25"/>
    <row r="7901" hidden="1" x14ac:dyDescent="0.25"/>
    <row r="7902" hidden="1" x14ac:dyDescent="0.25"/>
    <row r="7903" hidden="1" x14ac:dyDescent="0.25"/>
    <row r="7904" hidden="1" x14ac:dyDescent="0.25"/>
    <row r="7905" hidden="1" x14ac:dyDescent="0.25"/>
    <row r="7906" hidden="1" x14ac:dyDescent="0.25"/>
    <row r="7907" hidden="1" x14ac:dyDescent="0.25"/>
    <row r="7908" hidden="1" x14ac:dyDescent="0.25"/>
    <row r="7909" hidden="1" x14ac:dyDescent="0.25"/>
    <row r="7910" hidden="1" x14ac:dyDescent="0.25"/>
    <row r="7911" hidden="1" x14ac:dyDescent="0.25"/>
    <row r="7912" hidden="1" x14ac:dyDescent="0.25"/>
    <row r="7913" hidden="1" x14ac:dyDescent="0.25"/>
    <row r="7914" hidden="1" x14ac:dyDescent="0.25"/>
    <row r="7915" hidden="1" x14ac:dyDescent="0.25"/>
    <row r="7916" hidden="1" x14ac:dyDescent="0.25"/>
    <row r="7917" hidden="1" x14ac:dyDescent="0.25"/>
    <row r="7918" hidden="1" x14ac:dyDescent="0.25"/>
    <row r="7919" hidden="1" x14ac:dyDescent="0.25"/>
    <row r="7920" hidden="1" x14ac:dyDescent="0.25"/>
    <row r="7921" hidden="1" x14ac:dyDescent="0.25"/>
    <row r="7922" hidden="1" x14ac:dyDescent="0.25"/>
    <row r="7923" hidden="1" x14ac:dyDescent="0.25"/>
    <row r="7924" hidden="1" x14ac:dyDescent="0.25"/>
    <row r="7925" hidden="1" x14ac:dyDescent="0.25"/>
    <row r="7926" hidden="1" x14ac:dyDescent="0.25"/>
    <row r="7927" hidden="1" x14ac:dyDescent="0.25"/>
    <row r="7928" hidden="1" x14ac:dyDescent="0.25"/>
    <row r="7929" hidden="1" x14ac:dyDescent="0.25"/>
    <row r="7930" hidden="1" x14ac:dyDescent="0.25"/>
    <row r="7931" hidden="1" x14ac:dyDescent="0.25"/>
    <row r="7932" hidden="1" x14ac:dyDescent="0.25"/>
    <row r="7933" hidden="1" x14ac:dyDescent="0.25"/>
    <row r="7934" hidden="1" x14ac:dyDescent="0.25"/>
    <row r="7935" hidden="1" x14ac:dyDescent="0.25"/>
    <row r="7936" hidden="1" x14ac:dyDescent="0.25"/>
    <row r="7937" hidden="1" x14ac:dyDescent="0.25"/>
    <row r="7938" hidden="1" x14ac:dyDescent="0.25"/>
    <row r="7939" hidden="1" x14ac:dyDescent="0.25"/>
    <row r="7940" hidden="1" x14ac:dyDescent="0.25"/>
    <row r="7941" hidden="1" x14ac:dyDescent="0.25"/>
    <row r="7942" hidden="1" x14ac:dyDescent="0.25"/>
    <row r="7943" hidden="1" x14ac:dyDescent="0.25"/>
    <row r="7944" hidden="1" x14ac:dyDescent="0.25"/>
    <row r="7945" hidden="1" x14ac:dyDescent="0.25"/>
    <row r="7946" hidden="1" x14ac:dyDescent="0.25"/>
    <row r="7947" hidden="1" x14ac:dyDescent="0.25"/>
    <row r="7948" hidden="1" x14ac:dyDescent="0.25"/>
    <row r="7949" hidden="1" x14ac:dyDescent="0.25"/>
    <row r="7950" hidden="1" x14ac:dyDescent="0.25"/>
    <row r="7951" hidden="1" x14ac:dyDescent="0.25"/>
    <row r="7952" hidden="1" x14ac:dyDescent="0.25"/>
    <row r="7953" hidden="1" x14ac:dyDescent="0.25"/>
    <row r="7954" hidden="1" x14ac:dyDescent="0.25"/>
    <row r="7955" hidden="1" x14ac:dyDescent="0.25"/>
    <row r="7956" hidden="1" x14ac:dyDescent="0.25"/>
    <row r="7957" hidden="1" x14ac:dyDescent="0.25"/>
    <row r="7958" hidden="1" x14ac:dyDescent="0.25"/>
    <row r="7959" hidden="1" x14ac:dyDescent="0.25"/>
    <row r="7960" hidden="1" x14ac:dyDescent="0.25"/>
    <row r="7961" hidden="1" x14ac:dyDescent="0.25"/>
    <row r="7962" hidden="1" x14ac:dyDescent="0.25"/>
    <row r="7963" hidden="1" x14ac:dyDescent="0.25"/>
    <row r="7964" hidden="1" x14ac:dyDescent="0.25"/>
    <row r="7965" hidden="1" x14ac:dyDescent="0.25"/>
    <row r="7966" hidden="1" x14ac:dyDescent="0.25"/>
    <row r="7967" hidden="1" x14ac:dyDescent="0.25"/>
    <row r="7968" hidden="1" x14ac:dyDescent="0.25"/>
    <row r="7969" hidden="1" x14ac:dyDescent="0.25"/>
    <row r="7970" hidden="1" x14ac:dyDescent="0.25"/>
    <row r="7971" hidden="1" x14ac:dyDescent="0.25"/>
    <row r="7972" hidden="1" x14ac:dyDescent="0.25"/>
    <row r="7973" hidden="1" x14ac:dyDescent="0.25"/>
    <row r="7974" hidden="1" x14ac:dyDescent="0.25"/>
    <row r="7975" hidden="1" x14ac:dyDescent="0.25"/>
    <row r="7976" hidden="1" x14ac:dyDescent="0.25"/>
    <row r="7977" hidden="1" x14ac:dyDescent="0.25"/>
    <row r="7978" hidden="1" x14ac:dyDescent="0.25"/>
    <row r="7979" hidden="1" x14ac:dyDescent="0.25"/>
    <row r="7980" hidden="1" x14ac:dyDescent="0.25"/>
    <row r="7981" hidden="1" x14ac:dyDescent="0.25"/>
    <row r="7982" hidden="1" x14ac:dyDescent="0.25"/>
    <row r="7983" hidden="1" x14ac:dyDescent="0.25"/>
    <row r="7984" hidden="1" x14ac:dyDescent="0.25"/>
    <row r="7985" hidden="1" x14ac:dyDescent="0.25"/>
    <row r="7986" hidden="1" x14ac:dyDescent="0.25"/>
    <row r="7987" hidden="1" x14ac:dyDescent="0.25"/>
    <row r="7988" hidden="1" x14ac:dyDescent="0.25"/>
    <row r="7989" hidden="1" x14ac:dyDescent="0.25"/>
    <row r="7990" hidden="1" x14ac:dyDescent="0.25"/>
    <row r="7991" hidden="1" x14ac:dyDescent="0.25"/>
    <row r="7992" hidden="1" x14ac:dyDescent="0.25"/>
    <row r="7993" hidden="1" x14ac:dyDescent="0.25"/>
    <row r="7994" hidden="1" x14ac:dyDescent="0.25"/>
    <row r="7995" hidden="1" x14ac:dyDescent="0.25"/>
    <row r="7996" hidden="1" x14ac:dyDescent="0.25"/>
    <row r="7997" hidden="1" x14ac:dyDescent="0.25"/>
    <row r="7998" hidden="1" x14ac:dyDescent="0.25"/>
    <row r="7999" hidden="1" x14ac:dyDescent="0.25"/>
    <row r="8000" hidden="1" x14ac:dyDescent="0.25"/>
    <row r="8001" hidden="1" x14ac:dyDescent="0.25"/>
    <row r="8002" hidden="1" x14ac:dyDescent="0.25"/>
    <row r="8003" hidden="1" x14ac:dyDescent="0.25"/>
    <row r="8004" hidden="1" x14ac:dyDescent="0.25"/>
    <row r="8005" hidden="1" x14ac:dyDescent="0.25"/>
    <row r="8006" hidden="1" x14ac:dyDescent="0.25"/>
    <row r="8007" hidden="1" x14ac:dyDescent="0.25"/>
    <row r="8008" hidden="1" x14ac:dyDescent="0.25"/>
    <row r="8009" hidden="1" x14ac:dyDescent="0.25"/>
    <row r="8010" hidden="1" x14ac:dyDescent="0.25"/>
    <row r="8011" hidden="1" x14ac:dyDescent="0.25"/>
    <row r="8012" hidden="1" x14ac:dyDescent="0.25"/>
    <row r="8013" hidden="1" x14ac:dyDescent="0.25"/>
    <row r="8014" hidden="1" x14ac:dyDescent="0.25"/>
    <row r="8015" hidden="1" x14ac:dyDescent="0.25"/>
    <row r="8016" hidden="1" x14ac:dyDescent="0.25"/>
    <row r="8017" hidden="1" x14ac:dyDescent="0.25"/>
    <row r="8018" hidden="1" x14ac:dyDescent="0.25"/>
    <row r="8019" hidden="1" x14ac:dyDescent="0.25"/>
    <row r="8020" hidden="1" x14ac:dyDescent="0.25"/>
    <row r="8021" hidden="1" x14ac:dyDescent="0.25"/>
    <row r="8022" hidden="1" x14ac:dyDescent="0.25"/>
    <row r="8023" hidden="1" x14ac:dyDescent="0.25"/>
    <row r="8024" hidden="1" x14ac:dyDescent="0.25"/>
    <row r="8025" hidden="1" x14ac:dyDescent="0.25"/>
    <row r="8026" hidden="1" x14ac:dyDescent="0.25"/>
    <row r="8027" hidden="1" x14ac:dyDescent="0.25"/>
    <row r="8028" hidden="1" x14ac:dyDescent="0.25"/>
    <row r="8029" hidden="1" x14ac:dyDescent="0.25"/>
    <row r="8030" hidden="1" x14ac:dyDescent="0.25"/>
    <row r="8031" hidden="1" x14ac:dyDescent="0.25"/>
    <row r="8032" hidden="1" x14ac:dyDescent="0.25"/>
    <row r="8033" hidden="1" x14ac:dyDescent="0.25"/>
    <row r="8034" hidden="1" x14ac:dyDescent="0.25"/>
    <row r="8035" hidden="1" x14ac:dyDescent="0.25"/>
    <row r="8036" hidden="1" x14ac:dyDescent="0.25"/>
    <row r="8037" hidden="1" x14ac:dyDescent="0.25"/>
    <row r="8038" hidden="1" x14ac:dyDescent="0.25"/>
    <row r="8039" hidden="1" x14ac:dyDescent="0.25"/>
    <row r="8040" hidden="1" x14ac:dyDescent="0.25"/>
    <row r="8041" hidden="1" x14ac:dyDescent="0.25"/>
    <row r="8042" hidden="1" x14ac:dyDescent="0.25"/>
    <row r="8043" hidden="1" x14ac:dyDescent="0.25"/>
    <row r="8044" hidden="1" x14ac:dyDescent="0.25"/>
    <row r="8045" hidden="1" x14ac:dyDescent="0.25"/>
    <row r="8046" hidden="1" x14ac:dyDescent="0.25"/>
    <row r="8047" hidden="1" x14ac:dyDescent="0.25"/>
    <row r="8048" hidden="1" x14ac:dyDescent="0.25"/>
    <row r="8049" hidden="1" x14ac:dyDescent="0.25"/>
    <row r="8050" hidden="1" x14ac:dyDescent="0.25"/>
    <row r="8051" hidden="1" x14ac:dyDescent="0.25"/>
    <row r="8052" hidden="1" x14ac:dyDescent="0.25"/>
    <row r="8053" hidden="1" x14ac:dyDescent="0.25"/>
    <row r="8054" hidden="1" x14ac:dyDescent="0.25"/>
    <row r="8055" hidden="1" x14ac:dyDescent="0.25"/>
    <row r="8056" hidden="1" x14ac:dyDescent="0.25"/>
    <row r="8057" hidden="1" x14ac:dyDescent="0.25"/>
    <row r="8058" hidden="1" x14ac:dyDescent="0.25"/>
    <row r="8059" hidden="1" x14ac:dyDescent="0.25"/>
    <row r="8060" hidden="1" x14ac:dyDescent="0.25"/>
    <row r="8061" hidden="1" x14ac:dyDescent="0.25"/>
    <row r="8062" hidden="1" x14ac:dyDescent="0.25"/>
    <row r="8063" hidden="1" x14ac:dyDescent="0.25"/>
    <row r="8064" hidden="1" x14ac:dyDescent="0.25"/>
    <row r="8065" hidden="1" x14ac:dyDescent="0.25"/>
    <row r="8066" hidden="1" x14ac:dyDescent="0.25"/>
    <row r="8067" hidden="1" x14ac:dyDescent="0.25"/>
    <row r="8068" hidden="1" x14ac:dyDescent="0.25"/>
    <row r="8069" hidden="1" x14ac:dyDescent="0.25"/>
    <row r="8070" hidden="1" x14ac:dyDescent="0.25"/>
    <row r="8071" hidden="1" x14ac:dyDescent="0.25"/>
    <row r="8072" hidden="1" x14ac:dyDescent="0.25"/>
    <row r="8073" hidden="1" x14ac:dyDescent="0.25"/>
    <row r="8074" hidden="1" x14ac:dyDescent="0.25"/>
    <row r="8075" hidden="1" x14ac:dyDescent="0.25"/>
    <row r="8076" hidden="1" x14ac:dyDescent="0.25"/>
    <row r="8077" hidden="1" x14ac:dyDescent="0.25"/>
    <row r="8078" hidden="1" x14ac:dyDescent="0.25"/>
    <row r="8079" hidden="1" x14ac:dyDescent="0.25"/>
    <row r="8080" hidden="1" x14ac:dyDescent="0.25"/>
    <row r="8081" hidden="1" x14ac:dyDescent="0.25"/>
    <row r="8082" hidden="1" x14ac:dyDescent="0.25"/>
    <row r="8083" hidden="1" x14ac:dyDescent="0.25"/>
    <row r="8084" hidden="1" x14ac:dyDescent="0.25"/>
    <row r="8085" hidden="1" x14ac:dyDescent="0.25"/>
    <row r="8086" hidden="1" x14ac:dyDescent="0.25"/>
    <row r="8087" hidden="1" x14ac:dyDescent="0.25"/>
    <row r="8088" hidden="1" x14ac:dyDescent="0.25"/>
    <row r="8089" hidden="1" x14ac:dyDescent="0.25"/>
    <row r="8090" hidden="1" x14ac:dyDescent="0.25"/>
    <row r="8091" hidden="1" x14ac:dyDescent="0.25"/>
    <row r="8092" hidden="1" x14ac:dyDescent="0.25"/>
    <row r="8093" hidden="1" x14ac:dyDescent="0.25"/>
    <row r="8094" hidden="1" x14ac:dyDescent="0.25"/>
    <row r="8095" hidden="1" x14ac:dyDescent="0.25"/>
    <row r="8096" hidden="1" x14ac:dyDescent="0.25"/>
    <row r="8097" hidden="1" x14ac:dyDescent="0.25"/>
    <row r="8098" hidden="1" x14ac:dyDescent="0.25"/>
    <row r="8099" hidden="1" x14ac:dyDescent="0.25"/>
    <row r="8100" hidden="1" x14ac:dyDescent="0.25"/>
    <row r="8101" hidden="1" x14ac:dyDescent="0.25"/>
    <row r="8102" hidden="1" x14ac:dyDescent="0.25"/>
    <row r="8103" hidden="1" x14ac:dyDescent="0.25"/>
    <row r="8104" hidden="1" x14ac:dyDescent="0.25"/>
    <row r="8105" hidden="1" x14ac:dyDescent="0.25"/>
    <row r="8106" hidden="1" x14ac:dyDescent="0.25"/>
    <row r="8107" hidden="1" x14ac:dyDescent="0.25"/>
    <row r="8108" hidden="1" x14ac:dyDescent="0.25"/>
    <row r="8109" hidden="1" x14ac:dyDescent="0.25"/>
    <row r="8110" hidden="1" x14ac:dyDescent="0.25"/>
    <row r="8111" hidden="1" x14ac:dyDescent="0.25"/>
    <row r="8112" hidden="1" x14ac:dyDescent="0.25"/>
    <row r="8113" hidden="1" x14ac:dyDescent="0.25"/>
    <row r="8114" hidden="1" x14ac:dyDescent="0.25"/>
    <row r="8115" hidden="1" x14ac:dyDescent="0.25"/>
    <row r="8116" hidden="1" x14ac:dyDescent="0.25"/>
    <row r="8117" hidden="1" x14ac:dyDescent="0.25"/>
    <row r="8118" hidden="1" x14ac:dyDescent="0.25"/>
    <row r="8119" hidden="1" x14ac:dyDescent="0.25"/>
    <row r="8120" hidden="1" x14ac:dyDescent="0.25"/>
    <row r="8121" hidden="1" x14ac:dyDescent="0.25"/>
    <row r="8122" hidden="1" x14ac:dyDescent="0.25"/>
    <row r="8123" hidden="1" x14ac:dyDescent="0.25"/>
    <row r="8124" hidden="1" x14ac:dyDescent="0.25"/>
    <row r="8125" hidden="1" x14ac:dyDescent="0.25"/>
    <row r="8126" hidden="1" x14ac:dyDescent="0.25"/>
    <row r="8127" hidden="1" x14ac:dyDescent="0.25"/>
    <row r="8128" hidden="1" x14ac:dyDescent="0.25"/>
    <row r="8129" hidden="1" x14ac:dyDescent="0.25"/>
    <row r="8130" hidden="1" x14ac:dyDescent="0.25"/>
    <row r="8131" hidden="1" x14ac:dyDescent="0.25"/>
    <row r="8132" hidden="1" x14ac:dyDescent="0.25"/>
    <row r="8133" hidden="1" x14ac:dyDescent="0.25"/>
    <row r="8134" hidden="1" x14ac:dyDescent="0.25"/>
    <row r="8135" hidden="1" x14ac:dyDescent="0.25"/>
    <row r="8136" hidden="1" x14ac:dyDescent="0.25"/>
    <row r="8137" hidden="1" x14ac:dyDescent="0.25"/>
    <row r="8138" hidden="1" x14ac:dyDescent="0.25"/>
    <row r="8139" hidden="1" x14ac:dyDescent="0.25"/>
    <row r="8140" hidden="1" x14ac:dyDescent="0.25"/>
    <row r="8141" hidden="1" x14ac:dyDescent="0.25"/>
    <row r="8142" hidden="1" x14ac:dyDescent="0.25"/>
    <row r="8143" hidden="1" x14ac:dyDescent="0.25"/>
    <row r="8144" hidden="1" x14ac:dyDescent="0.25"/>
    <row r="8145" hidden="1" x14ac:dyDescent="0.25"/>
    <row r="8146" hidden="1" x14ac:dyDescent="0.25"/>
    <row r="8147" hidden="1" x14ac:dyDescent="0.25"/>
    <row r="8148" hidden="1" x14ac:dyDescent="0.25"/>
    <row r="8149" hidden="1" x14ac:dyDescent="0.25"/>
    <row r="8150" hidden="1" x14ac:dyDescent="0.25"/>
    <row r="8151" hidden="1" x14ac:dyDescent="0.25"/>
    <row r="8152" hidden="1" x14ac:dyDescent="0.25"/>
    <row r="8153" hidden="1" x14ac:dyDescent="0.25"/>
    <row r="8154" hidden="1" x14ac:dyDescent="0.25"/>
    <row r="8155" hidden="1" x14ac:dyDescent="0.25"/>
    <row r="8156" hidden="1" x14ac:dyDescent="0.25"/>
    <row r="8157" hidden="1" x14ac:dyDescent="0.25"/>
    <row r="8158" hidden="1" x14ac:dyDescent="0.25"/>
    <row r="8159" hidden="1" x14ac:dyDescent="0.25"/>
    <row r="8160" hidden="1" x14ac:dyDescent="0.25"/>
    <row r="8161" hidden="1" x14ac:dyDescent="0.25"/>
    <row r="8162" hidden="1" x14ac:dyDescent="0.25"/>
    <row r="8163" hidden="1" x14ac:dyDescent="0.25"/>
    <row r="8164" hidden="1" x14ac:dyDescent="0.25"/>
    <row r="8165" hidden="1" x14ac:dyDescent="0.25"/>
    <row r="8166" hidden="1" x14ac:dyDescent="0.25"/>
    <row r="8167" hidden="1" x14ac:dyDescent="0.25"/>
    <row r="8168" hidden="1" x14ac:dyDescent="0.25"/>
    <row r="8169" hidden="1" x14ac:dyDescent="0.25"/>
    <row r="8170" hidden="1" x14ac:dyDescent="0.25"/>
    <row r="8171" hidden="1" x14ac:dyDescent="0.25"/>
    <row r="8172" hidden="1" x14ac:dyDescent="0.25"/>
    <row r="8173" hidden="1" x14ac:dyDescent="0.25"/>
    <row r="8174" hidden="1" x14ac:dyDescent="0.25"/>
    <row r="8175" hidden="1" x14ac:dyDescent="0.25"/>
    <row r="8176" hidden="1" x14ac:dyDescent="0.25"/>
    <row r="8177" hidden="1" x14ac:dyDescent="0.25"/>
    <row r="8178" hidden="1" x14ac:dyDescent="0.25"/>
    <row r="8179" hidden="1" x14ac:dyDescent="0.25"/>
    <row r="8180" hidden="1" x14ac:dyDescent="0.25"/>
    <row r="8181" hidden="1" x14ac:dyDescent="0.25"/>
    <row r="8182" hidden="1" x14ac:dyDescent="0.25"/>
    <row r="8183" hidden="1" x14ac:dyDescent="0.25"/>
    <row r="8184" hidden="1" x14ac:dyDescent="0.25"/>
    <row r="8185" hidden="1" x14ac:dyDescent="0.25"/>
    <row r="8186" hidden="1" x14ac:dyDescent="0.25"/>
    <row r="8187" hidden="1" x14ac:dyDescent="0.25"/>
    <row r="8188" hidden="1" x14ac:dyDescent="0.25"/>
    <row r="8189" hidden="1" x14ac:dyDescent="0.25"/>
    <row r="8190" hidden="1" x14ac:dyDescent="0.25"/>
    <row r="8191" hidden="1" x14ac:dyDescent="0.25"/>
    <row r="8192" hidden="1" x14ac:dyDescent="0.25"/>
    <row r="8193" hidden="1" x14ac:dyDescent="0.25"/>
    <row r="8194" hidden="1" x14ac:dyDescent="0.25"/>
    <row r="8195" hidden="1" x14ac:dyDescent="0.25"/>
    <row r="8196" hidden="1" x14ac:dyDescent="0.25"/>
    <row r="8197" hidden="1" x14ac:dyDescent="0.25"/>
    <row r="8198" hidden="1" x14ac:dyDescent="0.25"/>
    <row r="8199" hidden="1" x14ac:dyDescent="0.25"/>
    <row r="8200" hidden="1" x14ac:dyDescent="0.25"/>
    <row r="8201" hidden="1" x14ac:dyDescent="0.25"/>
    <row r="8202" hidden="1" x14ac:dyDescent="0.25"/>
    <row r="8203" hidden="1" x14ac:dyDescent="0.25"/>
    <row r="8204" hidden="1" x14ac:dyDescent="0.25"/>
    <row r="8205" hidden="1" x14ac:dyDescent="0.25"/>
    <row r="8206" hidden="1" x14ac:dyDescent="0.25"/>
    <row r="8207" hidden="1" x14ac:dyDescent="0.25"/>
    <row r="8208" hidden="1" x14ac:dyDescent="0.25"/>
    <row r="8209" hidden="1" x14ac:dyDescent="0.25"/>
    <row r="8210" hidden="1" x14ac:dyDescent="0.25"/>
    <row r="8211" hidden="1" x14ac:dyDescent="0.25"/>
    <row r="8212" hidden="1" x14ac:dyDescent="0.25"/>
    <row r="8213" hidden="1" x14ac:dyDescent="0.25"/>
    <row r="8214" hidden="1" x14ac:dyDescent="0.25"/>
    <row r="8215" hidden="1" x14ac:dyDescent="0.25"/>
    <row r="8216" hidden="1" x14ac:dyDescent="0.25"/>
    <row r="8217" hidden="1" x14ac:dyDescent="0.25"/>
    <row r="8218" hidden="1" x14ac:dyDescent="0.25"/>
    <row r="8219" hidden="1" x14ac:dyDescent="0.25"/>
    <row r="8220" hidden="1" x14ac:dyDescent="0.25"/>
    <row r="8221" hidden="1" x14ac:dyDescent="0.25"/>
    <row r="8222" hidden="1" x14ac:dyDescent="0.25"/>
    <row r="8223" hidden="1" x14ac:dyDescent="0.25"/>
    <row r="8224" hidden="1" x14ac:dyDescent="0.25"/>
    <row r="8225" hidden="1" x14ac:dyDescent="0.25"/>
    <row r="8226" hidden="1" x14ac:dyDescent="0.25"/>
    <row r="8227" hidden="1" x14ac:dyDescent="0.25"/>
    <row r="8228" hidden="1" x14ac:dyDescent="0.25"/>
    <row r="8229" hidden="1" x14ac:dyDescent="0.25"/>
    <row r="8230" hidden="1" x14ac:dyDescent="0.25"/>
    <row r="8231" hidden="1" x14ac:dyDescent="0.25"/>
    <row r="8232" hidden="1" x14ac:dyDescent="0.25"/>
    <row r="8233" hidden="1" x14ac:dyDescent="0.25"/>
    <row r="8234" hidden="1" x14ac:dyDescent="0.25"/>
    <row r="8235" hidden="1" x14ac:dyDescent="0.25"/>
    <row r="8236" hidden="1" x14ac:dyDescent="0.25"/>
    <row r="8237" hidden="1" x14ac:dyDescent="0.25"/>
    <row r="8238" hidden="1" x14ac:dyDescent="0.25"/>
    <row r="8239" hidden="1" x14ac:dyDescent="0.25"/>
    <row r="8240" hidden="1" x14ac:dyDescent="0.25"/>
    <row r="8241" hidden="1" x14ac:dyDescent="0.25"/>
    <row r="8242" hidden="1" x14ac:dyDescent="0.25"/>
    <row r="8243" hidden="1" x14ac:dyDescent="0.25"/>
    <row r="8244" hidden="1" x14ac:dyDescent="0.25"/>
    <row r="8245" hidden="1" x14ac:dyDescent="0.25"/>
    <row r="8246" hidden="1" x14ac:dyDescent="0.25"/>
    <row r="8247" hidden="1" x14ac:dyDescent="0.25"/>
    <row r="8248" hidden="1" x14ac:dyDescent="0.25"/>
    <row r="8249" hidden="1" x14ac:dyDescent="0.25"/>
    <row r="8250" hidden="1" x14ac:dyDescent="0.25"/>
    <row r="8251" hidden="1" x14ac:dyDescent="0.25"/>
    <row r="8252" hidden="1" x14ac:dyDescent="0.25"/>
    <row r="8253" hidden="1" x14ac:dyDescent="0.25"/>
    <row r="8254" hidden="1" x14ac:dyDescent="0.25"/>
    <row r="8255" hidden="1" x14ac:dyDescent="0.25"/>
    <row r="8256" hidden="1" x14ac:dyDescent="0.25"/>
    <row r="8257" hidden="1" x14ac:dyDescent="0.25"/>
    <row r="8258" hidden="1" x14ac:dyDescent="0.25"/>
    <row r="8259" hidden="1" x14ac:dyDescent="0.25"/>
    <row r="8260" hidden="1" x14ac:dyDescent="0.25"/>
    <row r="8261" hidden="1" x14ac:dyDescent="0.25"/>
    <row r="8262" hidden="1" x14ac:dyDescent="0.25"/>
    <row r="8263" hidden="1" x14ac:dyDescent="0.25"/>
    <row r="8264" hidden="1" x14ac:dyDescent="0.25"/>
    <row r="8265" hidden="1" x14ac:dyDescent="0.25"/>
    <row r="8266" hidden="1" x14ac:dyDescent="0.25"/>
    <row r="8267" hidden="1" x14ac:dyDescent="0.25"/>
    <row r="8268" hidden="1" x14ac:dyDescent="0.25"/>
    <row r="8269" hidden="1" x14ac:dyDescent="0.25"/>
    <row r="8270" hidden="1" x14ac:dyDescent="0.25"/>
    <row r="8271" hidden="1" x14ac:dyDescent="0.25"/>
    <row r="8272" hidden="1" x14ac:dyDescent="0.25"/>
    <row r="8273" hidden="1" x14ac:dyDescent="0.25"/>
    <row r="8274" hidden="1" x14ac:dyDescent="0.25"/>
    <row r="8275" hidden="1" x14ac:dyDescent="0.25"/>
    <row r="8276" hidden="1" x14ac:dyDescent="0.25"/>
    <row r="8277" hidden="1" x14ac:dyDescent="0.25"/>
    <row r="8278" hidden="1" x14ac:dyDescent="0.25"/>
    <row r="8279" hidden="1" x14ac:dyDescent="0.25"/>
    <row r="8280" hidden="1" x14ac:dyDescent="0.25"/>
    <row r="8281" hidden="1" x14ac:dyDescent="0.25"/>
    <row r="8282" hidden="1" x14ac:dyDescent="0.25"/>
    <row r="8283" hidden="1" x14ac:dyDescent="0.25"/>
    <row r="8284" hidden="1" x14ac:dyDescent="0.25"/>
    <row r="8285" hidden="1" x14ac:dyDescent="0.25"/>
    <row r="8286" hidden="1" x14ac:dyDescent="0.25"/>
    <row r="8287" hidden="1" x14ac:dyDescent="0.25"/>
    <row r="8288" hidden="1" x14ac:dyDescent="0.25"/>
    <row r="8289" hidden="1" x14ac:dyDescent="0.25"/>
    <row r="8290" hidden="1" x14ac:dyDescent="0.25"/>
    <row r="8291" hidden="1" x14ac:dyDescent="0.25"/>
    <row r="8292" hidden="1" x14ac:dyDescent="0.25"/>
    <row r="8293" hidden="1" x14ac:dyDescent="0.25"/>
    <row r="8294" hidden="1" x14ac:dyDescent="0.25"/>
    <row r="8295" hidden="1" x14ac:dyDescent="0.25"/>
    <row r="8296" hidden="1" x14ac:dyDescent="0.25"/>
    <row r="8297" hidden="1" x14ac:dyDescent="0.25"/>
    <row r="8298" hidden="1" x14ac:dyDescent="0.25"/>
    <row r="8299" hidden="1" x14ac:dyDescent="0.25"/>
    <row r="8300" hidden="1" x14ac:dyDescent="0.25"/>
    <row r="8301" hidden="1" x14ac:dyDescent="0.25"/>
    <row r="8302" hidden="1" x14ac:dyDescent="0.25"/>
    <row r="8303" hidden="1" x14ac:dyDescent="0.25"/>
    <row r="8304" hidden="1" x14ac:dyDescent="0.25"/>
    <row r="8305" hidden="1" x14ac:dyDescent="0.25"/>
    <row r="8306" hidden="1" x14ac:dyDescent="0.25"/>
    <row r="8307" hidden="1" x14ac:dyDescent="0.25"/>
    <row r="8308" hidden="1" x14ac:dyDescent="0.25"/>
    <row r="8309" hidden="1" x14ac:dyDescent="0.25"/>
    <row r="8310" hidden="1" x14ac:dyDescent="0.25"/>
    <row r="8311" hidden="1" x14ac:dyDescent="0.25"/>
    <row r="8312" hidden="1" x14ac:dyDescent="0.25"/>
    <row r="8313" hidden="1" x14ac:dyDescent="0.25"/>
    <row r="8314" hidden="1" x14ac:dyDescent="0.25"/>
    <row r="8315" hidden="1" x14ac:dyDescent="0.25"/>
    <row r="8316" hidden="1" x14ac:dyDescent="0.25"/>
    <row r="8317" hidden="1" x14ac:dyDescent="0.25"/>
    <row r="8318" hidden="1" x14ac:dyDescent="0.25"/>
    <row r="8319" hidden="1" x14ac:dyDescent="0.25"/>
    <row r="8320" hidden="1" x14ac:dyDescent="0.25"/>
    <row r="8321" hidden="1" x14ac:dyDescent="0.25"/>
    <row r="8322" hidden="1" x14ac:dyDescent="0.25"/>
    <row r="8323" hidden="1" x14ac:dyDescent="0.25"/>
    <row r="8324" hidden="1" x14ac:dyDescent="0.25"/>
    <row r="8325" hidden="1" x14ac:dyDescent="0.25"/>
    <row r="8326" hidden="1" x14ac:dyDescent="0.25"/>
    <row r="8327" hidden="1" x14ac:dyDescent="0.25"/>
    <row r="8328" hidden="1" x14ac:dyDescent="0.25"/>
    <row r="8329" hidden="1" x14ac:dyDescent="0.25"/>
    <row r="8330" hidden="1" x14ac:dyDescent="0.25"/>
    <row r="8331" hidden="1" x14ac:dyDescent="0.25"/>
    <row r="8332" hidden="1" x14ac:dyDescent="0.25"/>
    <row r="8333" hidden="1" x14ac:dyDescent="0.25"/>
    <row r="8334" hidden="1" x14ac:dyDescent="0.25"/>
    <row r="8335" hidden="1" x14ac:dyDescent="0.25"/>
    <row r="8336" hidden="1" x14ac:dyDescent="0.25"/>
    <row r="8337" hidden="1" x14ac:dyDescent="0.25"/>
    <row r="8338" hidden="1" x14ac:dyDescent="0.25"/>
    <row r="8339" hidden="1" x14ac:dyDescent="0.25"/>
    <row r="8340" hidden="1" x14ac:dyDescent="0.25"/>
    <row r="8341" hidden="1" x14ac:dyDescent="0.25"/>
    <row r="8342" hidden="1" x14ac:dyDescent="0.25"/>
    <row r="8343" hidden="1" x14ac:dyDescent="0.25"/>
    <row r="8344" hidden="1" x14ac:dyDescent="0.25"/>
    <row r="8345" hidden="1" x14ac:dyDescent="0.25"/>
    <row r="8346" hidden="1" x14ac:dyDescent="0.25"/>
    <row r="8347" hidden="1" x14ac:dyDescent="0.25"/>
    <row r="8348" hidden="1" x14ac:dyDescent="0.25"/>
    <row r="8349" hidden="1" x14ac:dyDescent="0.25"/>
    <row r="8350" hidden="1" x14ac:dyDescent="0.25"/>
    <row r="8351" hidden="1" x14ac:dyDescent="0.25"/>
    <row r="8352" hidden="1" x14ac:dyDescent="0.25"/>
    <row r="8353" hidden="1" x14ac:dyDescent="0.25"/>
    <row r="8354" hidden="1" x14ac:dyDescent="0.25"/>
    <row r="8355" hidden="1" x14ac:dyDescent="0.25"/>
    <row r="8356" hidden="1" x14ac:dyDescent="0.25"/>
    <row r="8357" hidden="1" x14ac:dyDescent="0.25"/>
    <row r="8358" hidden="1" x14ac:dyDescent="0.25"/>
    <row r="8359" hidden="1" x14ac:dyDescent="0.25"/>
    <row r="8360" hidden="1" x14ac:dyDescent="0.25"/>
    <row r="8361" hidden="1" x14ac:dyDescent="0.25"/>
    <row r="8362" hidden="1" x14ac:dyDescent="0.25"/>
    <row r="8363" hidden="1" x14ac:dyDescent="0.25"/>
    <row r="8364" hidden="1" x14ac:dyDescent="0.25"/>
    <row r="8365" hidden="1" x14ac:dyDescent="0.25"/>
    <row r="8366" hidden="1" x14ac:dyDescent="0.25"/>
    <row r="8367" hidden="1" x14ac:dyDescent="0.25"/>
    <row r="8368" hidden="1" x14ac:dyDescent="0.25"/>
    <row r="8369" hidden="1" x14ac:dyDescent="0.25"/>
    <row r="8370" hidden="1" x14ac:dyDescent="0.25"/>
    <row r="8371" hidden="1" x14ac:dyDescent="0.25"/>
    <row r="8372" hidden="1" x14ac:dyDescent="0.25"/>
    <row r="8373" hidden="1" x14ac:dyDescent="0.25"/>
    <row r="8374" hidden="1" x14ac:dyDescent="0.25"/>
    <row r="8375" hidden="1" x14ac:dyDescent="0.25"/>
    <row r="8376" hidden="1" x14ac:dyDescent="0.25"/>
    <row r="8377" hidden="1" x14ac:dyDescent="0.25"/>
    <row r="8378" hidden="1" x14ac:dyDescent="0.25"/>
    <row r="8379" hidden="1" x14ac:dyDescent="0.25"/>
    <row r="8380" hidden="1" x14ac:dyDescent="0.25"/>
    <row r="8381" hidden="1" x14ac:dyDescent="0.25"/>
    <row r="8382" hidden="1" x14ac:dyDescent="0.25"/>
    <row r="8383" hidden="1" x14ac:dyDescent="0.25"/>
    <row r="8384" hidden="1" x14ac:dyDescent="0.25"/>
    <row r="8385" hidden="1" x14ac:dyDescent="0.25"/>
    <row r="8386" hidden="1" x14ac:dyDescent="0.25"/>
    <row r="8387" hidden="1" x14ac:dyDescent="0.25"/>
    <row r="8388" hidden="1" x14ac:dyDescent="0.25"/>
    <row r="8389" hidden="1" x14ac:dyDescent="0.25"/>
    <row r="8390" hidden="1" x14ac:dyDescent="0.25"/>
    <row r="8391" hidden="1" x14ac:dyDescent="0.25"/>
    <row r="8392" hidden="1" x14ac:dyDescent="0.25"/>
    <row r="8393" hidden="1" x14ac:dyDescent="0.25"/>
    <row r="8394" hidden="1" x14ac:dyDescent="0.25"/>
    <row r="8395" hidden="1" x14ac:dyDescent="0.25"/>
    <row r="8396" hidden="1" x14ac:dyDescent="0.25"/>
    <row r="8397" hidden="1" x14ac:dyDescent="0.25"/>
    <row r="8398" hidden="1" x14ac:dyDescent="0.25"/>
    <row r="8399" hidden="1" x14ac:dyDescent="0.25"/>
    <row r="8400" hidden="1" x14ac:dyDescent="0.25"/>
    <row r="8401" hidden="1" x14ac:dyDescent="0.25"/>
    <row r="8402" hidden="1" x14ac:dyDescent="0.25"/>
    <row r="8403" hidden="1" x14ac:dyDescent="0.25"/>
    <row r="8404" hidden="1" x14ac:dyDescent="0.25"/>
    <row r="8405" hidden="1" x14ac:dyDescent="0.25"/>
    <row r="8406" hidden="1" x14ac:dyDescent="0.25"/>
    <row r="8407" hidden="1" x14ac:dyDescent="0.25"/>
    <row r="8408" hidden="1" x14ac:dyDescent="0.25"/>
    <row r="8409" hidden="1" x14ac:dyDescent="0.25"/>
    <row r="8410" hidden="1" x14ac:dyDescent="0.25"/>
    <row r="8411" hidden="1" x14ac:dyDescent="0.25"/>
    <row r="8412" hidden="1" x14ac:dyDescent="0.25"/>
    <row r="8413" hidden="1" x14ac:dyDescent="0.25"/>
    <row r="8414" hidden="1" x14ac:dyDescent="0.25"/>
    <row r="8415" hidden="1" x14ac:dyDescent="0.25"/>
    <row r="8416" hidden="1" x14ac:dyDescent="0.25"/>
    <row r="8417" hidden="1" x14ac:dyDescent="0.25"/>
    <row r="8418" hidden="1" x14ac:dyDescent="0.25"/>
    <row r="8419" hidden="1" x14ac:dyDescent="0.25"/>
    <row r="8420" hidden="1" x14ac:dyDescent="0.25"/>
    <row r="8421" hidden="1" x14ac:dyDescent="0.25"/>
    <row r="8422" hidden="1" x14ac:dyDescent="0.25"/>
    <row r="8423" hidden="1" x14ac:dyDescent="0.25"/>
    <row r="8424" hidden="1" x14ac:dyDescent="0.25"/>
    <row r="8425" hidden="1" x14ac:dyDescent="0.25"/>
    <row r="8426" hidden="1" x14ac:dyDescent="0.25"/>
    <row r="8427" hidden="1" x14ac:dyDescent="0.25"/>
    <row r="8428" hidden="1" x14ac:dyDescent="0.25"/>
    <row r="8429" hidden="1" x14ac:dyDescent="0.25"/>
    <row r="8430" hidden="1" x14ac:dyDescent="0.25"/>
    <row r="8431" hidden="1" x14ac:dyDescent="0.25"/>
    <row r="8432" hidden="1" x14ac:dyDescent="0.25"/>
    <row r="8433" hidden="1" x14ac:dyDescent="0.25"/>
    <row r="8434" hidden="1" x14ac:dyDescent="0.25"/>
    <row r="8435" hidden="1" x14ac:dyDescent="0.25"/>
    <row r="8436" hidden="1" x14ac:dyDescent="0.25"/>
    <row r="8437" hidden="1" x14ac:dyDescent="0.25"/>
    <row r="8438" hidden="1" x14ac:dyDescent="0.25"/>
    <row r="8439" hidden="1" x14ac:dyDescent="0.25"/>
    <row r="8440" hidden="1" x14ac:dyDescent="0.25"/>
    <row r="8441" hidden="1" x14ac:dyDescent="0.25"/>
    <row r="8442" hidden="1" x14ac:dyDescent="0.25"/>
    <row r="8443" hidden="1" x14ac:dyDescent="0.25"/>
    <row r="8444" hidden="1" x14ac:dyDescent="0.25"/>
    <row r="8445" hidden="1" x14ac:dyDescent="0.25"/>
    <row r="8446" hidden="1" x14ac:dyDescent="0.25"/>
    <row r="8447" hidden="1" x14ac:dyDescent="0.25"/>
    <row r="8448" hidden="1" x14ac:dyDescent="0.25"/>
    <row r="8449" hidden="1" x14ac:dyDescent="0.25"/>
    <row r="8450" hidden="1" x14ac:dyDescent="0.25"/>
    <row r="8451" hidden="1" x14ac:dyDescent="0.25"/>
    <row r="8452" hidden="1" x14ac:dyDescent="0.25"/>
    <row r="8453" hidden="1" x14ac:dyDescent="0.25"/>
    <row r="8454" hidden="1" x14ac:dyDescent="0.25"/>
    <row r="8455" hidden="1" x14ac:dyDescent="0.25"/>
    <row r="8456" hidden="1" x14ac:dyDescent="0.25"/>
    <row r="8457" hidden="1" x14ac:dyDescent="0.25"/>
    <row r="8458" hidden="1" x14ac:dyDescent="0.25"/>
    <row r="8459" hidden="1" x14ac:dyDescent="0.25"/>
    <row r="8460" hidden="1" x14ac:dyDescent="0.25"/>
    <row r="8461" hidden="1" x14ac:dyDescent="0.25"/>
    <row r="8462" hidden="1" x14ac:dyDescent="0.25"/>
    <row r="8463" hidden="1" x14ac:dyDescent="0.25"/>
    <row r="8464" hidden="1" x14ac:dyDescent="0.25"/>
    <row r="8465" hidden="1" x14ac:dyDescent="0.25"/>
    <row r="8466" hidden="1" x14ac:dyDescent="0.25"/>
    <row r="8467" hidden="1" x14ac:dyDescent="0.25"/>
    <row r="8468" hidden="1" x14ac:dyDescent="0.25"/>
    <row r="8469" hidden="1" x14ac:dyDescent="0.25"/>
    <row r="8470" hidden="1" x14ac:dyDescent="0.25"/>
    <row r="8471" hidden="1" x14ac:dyDescent="0.25"/>
    <row r="8472" hidden="1" x14ac:dyDescent="0.25"/>
    <row r="8473" hidden="1" x14ac:dyDescent="0.25"/>
    <row r="8474" hidden="1" x14ac:dyDescent="0.25"/>
    <row r="8475" hidden="1" x14ac:dyDescent="0.25"/>
    <row r="8476" hidden="1" x14ac:dyDescent="0.25"/>
    <row r="8477" hidden="1" x14ac:dyDescent="0.25"/>
    <row r="8478" hidden="1" x14ac:dyDescent="0.25"/>
    <row r="8479" hidden="1" x14ac:dyDescent="0.25"/>
    <row r="8480" hidden="1" x14ac:dyDescent="0.25"/>
    <row r="8481" hidden="1" x14ac:dyDescent="0.25"/>
    <row r="8482" hidden="1" x14ac:dyDescent="0.25"/>
    <row r="8483" hidden="1" x14ac:dyDescent="0.25"/>
    <row r="8484" hidden="1" x14ac:dyDescent="0.25"/>
    <row r="8485" hidden="1" x14ac:dyDescent="0.25"/>
    <row r="8486" hidden="1" x14ac:dyDescent="0.25"/>
    <row r="8487" hidden="1" x14ac:dyDescent="0.25"/>
    <row r="8488" hidden="1" x14ac:dyDescent="0.25"/>
    <row r="8489" hidden="1" x14ac:dyDescent="0.25"/>
    <row r="8490" hidden="1" x14ac:dyDescent="0.25"/>
    <row r="8491" hidden="1" x14ac:dyDescent="0.25"/>
    <row r="8492" hidden="1" x14ac:dyDescent="0.25"/>
    <row r="8493" hidden="1" x14ac:dyDescent="0.25"/>
    <row r="8494" hidden="1" x14ac:dyDescent="0.25"/>
    <row r="8495" hidden="1" x14ac:dyDescent="0.25"/>
    <row r="8496" hidden="1" x14ac:dyDescent="0.25"/>
    <row r="8497" hidden="1" x14ac:dyDescent="0.25"/>
    <row r="8498" hidden="1" x14ac:dyDescent="0.25"/>
    <row r="8499" hidden="1" x14ac:dyDescent="0.25"/>
    <row r="8500" hidden="1" x14ac:dyDescent="0.25"/>
    <row r="8501" hidden="1" x14ac:dyDescent="0.25"/>
    <row r="8502" hidden="1" x14ac:dyDescent="0.25"/>
    <row r="8503" hidden="1" x14ac:dyDescent="0.25"/>
    <row r="8504" hidden="1" x14ac:dyDescent="0.25"/>
    <row r="8505" hidden="1" x14ac:dyDescent="0.25"/>
    <row r="8506" hidden="1" x14ac:dyDescent="0.25"/>
    <row r="8507" hidden="1" x14ac:dyDescent="0.25"/>
    <row r="8508" hidden="1" x14ac:dyDescent="0.25"/>
    <row r="8509" hidden="1" x14ac:dyDescent="0.25"/>
    <row r="8510" hidden="1" x14ac:dyDescent="0.25"/>
    <row r="8511" hidden="1" x14ac:dyDescent="0.25"/>
    <row r="8512" hidden="1" x14ac:dyDescent="0.25"/>
    <row r="8513" hidden="1" x14ac:dyDescent="0.25"/>
    <row r="8514" hidden="1" x14ac:dyDescent="0.25"/>
    <row r="8515" hidden="1" x14ac:dyDescent="0.25"/>
    <row r="8516" hidden="1" x14ac:dyDescent="0.25"/>
    <row r="8517" hidden="1" x14ac:dyDescent="0.25"/>
    <row r="8518" hidden="1" x14ac:dyDescent="0.25"/>
    <row r="8519" hidden="1" x14ac:dyDescent="0.25"/>
    <row r="8520" hidden="1" x14ac:dyDescent="0.25"/>
    <row r="8521" hidden="1" x14ac:dyDescent="0.25"/>
    <row r="8522" hidden="1" x14ac:dyDescent="0.25"/>
    <row r="8523" hidden="1" x14ac:dyDescent="0.25"/>
    <row r="8524" hidden="1" x14ac:dyDescent="0.25"/>
    <row r="8525" hidden="1" x14ac:dyDescent="0.25"/>
    <row r="8526" hidden="1" x14ac:dyDescent="0.25"/>
    <row r="8527" hidden="1" x14ac:dyDescent="0.25"/>
    <row r="8528" hidden="1" x14ac:dyDescent="0.25"/>
    <row r="8529" hidden="1" x14ac:dyDescent="0.25"/>
    <row r="8530" hidden="1" x14ac:dyDescent="0.25"/>
    <row r="8531" hidden="1" x14ac:dyDescent="0.25"/>
    <row r="8532" hidden="1" x14ac:dyDescent="0.25"/>
    <row r="8533" hidden="1" x14ac:dyDescent="0.25"/>
    <row r="8534" hidden="1" x14ac:dyDescent="0.25"/>
    <row r="8535" hidden="1" x14ac:dyDescent="0.25"/>
    <row r="8536" hidden="1" x14ac:dyDescent="0.25"/>
    <row r="8537" hidden="1" x14ac:dyDescent="0.25"/>
    <row r="8538" hidden="1" x14ac:dyDescent="0.25"/>
    <row r="8539" hidden="1" x14ac:dyDescent="0.25"/>
    <row r="8540" hidden="1" x14ac:dyDescent="0.25"/>
    <row r="8541" hidden="1" x14ac:dyDescent="0.25"/>
    <row r="8542" hidden="1" x14ac:dyDescent="0.25"/>
    <row r="8543" hidden="1" x14ac:dyDescent="0.25"/>
    <row r="8544" hidden="1" x14ac:dyDescent="0.25"/>
    <row r="8545" hidden="1" x14ac:dyDescent="0.25"/>
    <row r="8546" hidden="1" x14ac:dyDescent="0.25"/>
    <row r="8547" hidden="1" x14ac:dyDescent="0.25"/>
    <row r="8548" hidden="1" x14ac:dyDescent="0.25"/>
    <row r="8549" hidden="1" x14ac:dyDescent="0.25"/>
    <row r="8550" hidden="1" x14ac:dyDescent="0.25"/>
    <row r="8551" hidden="1" x14ac:dyDescent="0.25"/>
    <row r="8552" hidden="1" x14ac:dyDescent="0.25"/>
    <row r="8553" hidden="1" x14ac:dyDescent="0.25"/>
    <row r="8554" hidden="1" x14ac:dyDescent="0.25"/>
    <row r="8555" hidden="1" x14ac:dyDescent="0.25"/>
    <row r="8556" hidden="1" x14ac:dyDescent="0.25"/>
    <row r="8557" hidden="1" x14ac:dyDescent="0.25"/>
    <row r="8558" hidden="1" x14ac:dyDescent="0.25"/>
    <row r="8559" hidden="1" x14ac:dyDescent="0.25"/>
    <row r="8560" hidden="1" x14ac:dyDescent="0.25"/>
    <row r="8561" hidden="1" x14ac:dyDescent="0.25"/>
    <row r="8562" hidden="1" x14ac:dyDescent="0.25"/>
    <row r="8563" hidden="1" x14ac:dyDescent="0.25"/>
    <row r="8564" hidden="1" x14ac:dyDescent="0.25"/>
    <row r="8565" hidden="1" x14ac:dyDescent="0.25"/>
    <row r="8566" hidden="1" x14ac:dyDescent="0.25"/>
    <row r="8567" hidden="1" x14ac:dyDescent="0.25"/>
    <row r="8568" hidden="1" x14ac:dyDescent="0.25"/>
    <row r="8569" hidden="1" x14ac:dyDescent="0.25"/>
    <row r="8570" hidden="1" x14ac:dyDescent="0.25"/>
    <row r="8571" hidden="1" x14ac:dyDescent="0.25"/>
    <row r="8572" hidden="1" x14ac:dyDescent="0.25"/>
    <row r="8573" hidden="1" x14ac:dyDescent="0.25"/>
    <row r="8574" hidden="1" x14ac:dyDescent="0.25"/>
    <row r="8575" hidden="1" x14ac:dyDescent="0.25"/>
    <row r="8576" hidden="1" x14ac:dyDescent="0.25"/>
    <row r="8577" hidden="1" x14ac:dyDescent="0.25"/>
    <row r="8578" hidden="1" x14ac:dyDescent="0.25"/>
    <row r="8579" hidden="1" x14ac:dyDescent="0.25"/>
    <row r="8580" hidden="1" x14ac:dyDescent="0.25"/>
    <row r="8581" hidden="1" x14ac:dyDescent="0.25"/>
    <row r="8582" hidden="1" x14ac:dyDescent="0.25"/>
    <row r="8583" hidden="1" x14ac:dyDescent="0.25"/>
    <row r="8584" hidden="1" x14ac:dyDescent="0.25"/>
    <row r="8585" hidden="1" x14ac:dyDescent="0.25"/>
    <row r="8586" hidden="1" x14ac:dyDescent="0.25"/>
    <row r="8587" hidden="1" x14ac:dyDescent="0.25"/>
    <row r="8588" hidden="1" x14ac:dyDescent="0.25"/>
    <row r="8589" hidden="1" x14ac:dyDescent="0.25"/>
    <row r="8590" hidden="1" x14ac:dyDescent="0.25"/>
    <row r="8591" hidden="1" x14ac:dyDescent="0.25"/>
    <row r="8592" hidden="1" x14ac:dyDescent="0.25"/>
    <row r="8593" hidden="1" x14ac:dyDescent="0.25"/>
    <row r="8594" hidden="1" x14ac:dyDescent="0.25"/>
    <row r="8595" hidden="1" x14ac:dyDescent="0.25"/>
    <row r="8596" hidden="1" x14ac:dyDescent="0.25"/>
    <row r="8597" hidden="1" x14ac:dyDescent="0.25"/>
    <row r="8598" hidden="1" x14ac:dyDescent="0.25"/>
    <row r="8599" hidden="1" x14ac:dyDescent="0.25"/>
    <row r="8600" hidden="1" x14ac:dyDescent="0.25"/>
    <row r="8601" hidden="1" x14ac:dyDescent="0.25"/>
    <row r="8602" hidden="1" x14ac:dyDescent="0.25"/>
    <row r="8603" hidden="1" x14ac:dyDescent="0.25"/>
    <row r="8604" hidden="1" x14ac:dyDescent="0.25"/>
    <row r="8605" hidden="1" x14ac:dyDescent="0.25"/>
    <row r="8606" hidden="1" x14ac:dyDescent="0.25"/>
    <row r="8607" hidden="1" x14ac:dyDescent="0.25"/>
    <row r="8608" hidden="1" x14ac:dyDescent="0.25"/>
    <row r="8609" hidden="1" x14ac:dyDescent="0.25"/>
    <row r="8610" hidden="1" x14ac:dyDescent="0.25"/>
    <row r="8611" hidden="1" x14ac:dyDescent="0.25"/>
    <row r="8612" hidden="1" x14ac:dyDescent="0.25"/>
    <row r="8613" hidden="1" x14ac:dyDescent="0.25"/>
    <row r="8614" hidden="1" x14ac:dyDescent="0.25"/>
    <row r="8615" hidden="1" x14ac:dyDescent="0.25"/>
    <row r="8616" hidden="1" x14ac:dyDescent="0.25"/>
    <row r="8617" hidden="1" x14ac:dyDescent="0.25"/>
    <row r="8618" hidden="1" x14ac:dyDescent="0.25"/>
    <row r="8619" hidden="1" x14ac:dyDescent="0.25"/>
    <row r="8620" hidden="1" x14ac:dyDescent="0.25"/>
    <row r="8621" hidden="1" x14ac:dyDescent="0.25"/>
    <row r="8622" hidden="1" x14ac:dyDescent="0.25"/>
    <row r="8623" hidden="1" x14ac:dyDescent="0.25"/>
    <row r="8624" hidden="1" x14ac:dyDescent="0.25"/>
    <row r="8625" hidden="1" x14ac:dyDescent="0.25"/>
    <row r="8626" hidden="1" x14ac:dyDescent="0.25"/>
    <row r="8627" hidden="1" x14ac:dyDescent="0.25"/>
    <row r="8628" hidden="1" x14ac:dyDescent="0.25"/>
    <row r="8629" hidden="1" x14ac:dyDescent="0.25"/>
    <row r="8630" hidden="1" x14ac:dyDescent="0.25"/>
    <row r="8631" hidden="1" x14ac:dyDescent="0.25"/>
    <row r="8632" hidden="1" x14ac:dyDescent="0.25"/>
    <row r="8633" hidden="1" x14ac:dyDescent="0.25"/>
    <row r="8634" hidden="1" x14ac:dyDescent="0.25"/>
    <row r="8635" hidden="1" x14ac:dyDescent="0.25"/>
    <row r="8636" hidden="1" x14ac:dyDescent="0.25"/>
    <row r="8637" hidden="1" x14ac:dyDescent="0.25"/>
    <row r="8638" hidden="1" x14ac:dyDescent="0.25"/>
    <row r="8639" hidden="1" x14ac:dyDescent="0.25"/>
    <row r="8640" hidden="1" x14ac:dyDescent="0.25"/>
    <row r="8641" hidden="1" x14ac:dyDescent="0.25"/>
    <row r="8642" hidden="1" x14ac:dyDescent="0.25"/>
    <row r="8643" hidden="1" x14ac:dyDescent="0.25"/>
    <row r="8644" hidden="1" x14ac:dyDescent="0.25"/>
    <row r="8645" hidden="1" x14ac:dyDescent="0.25"/>
    <row r="8646" hidden="1" x14ac:dyDescent="0.25"/>
    <row r="8647" hidden="1" x14ac:dyDescent="0.25"/>
    <row r="8648" hidden="1" x14ac:dyDescent="0.25"/>
    <row r="8649" hidden="1" x14ac:dyDescent="0.25"/>
    <row r="8650" hidden="1" x14ac:dyDescent="0.25"/>
    <row r="8651" hidden="1" x14ac:dyDescent="0.25"/>
    <row r="8652" hidden="1" x14ac:dyDescent="0.25"/>
    <row r="8653" hidden="1" x14ac:dyDescent="0.25"/>
    <row r="8654" hidden="1" x14ac:dyDescent="0.25"/>
    <row r="8655" hidden="1" x14ac:dyDescent="0.25"/>
    <row r="8656" hidden="1" x14ac:dyDescent="0.25"/>
    <row r="8657" hidden="1" x14ac:dyDescent="0.25"/>
    <row r="8658" hidden="1" x14ac:dyDescent="0.25"/>
    <row r="8659" hidden="1" x14ac:dyDescent="0.25"/>
    <row r="8660" hidden="1" x14ac:dyDescent="0.25"/>
    <row r="8661" hidden="1" x14ac:dyDescent="0.25"/>
    <row r="8662" hidden="1" x14ac:dyDescent="0.25"/>
    <row r="8663" hidden="1" x14ac:dyDescent="0.25"/>
    <row r="8664" hidden="1" x14ac:dyDescent="0.25"/>
    <row r="8665" hidden="1" x14ac:dyDescent="0.25"/>
    <row r="8666" hidden="1" x14ac:dyDescent="0.25"/>
    <row r="8667" hidden="1" x14ac:dyDescent="0.25"/>
    <row r="8668" hidden="1" x14ac:dyDescent="0.25"/>
    <row r="8669" hidden="1" x14ac:dyDescent="0.25"/>
    <row r="8670" hidden="1" x14ac:dyDescent="0.25"/>
    <row r="8671" hidden="1" x14ac:dyDescent="0.25"/>
    <row r="8672" hidden="1" x14ac:dyDescent="0.25"/>
    <row r="8673" hidden="1" x14ac:dyDescent="0.25"/>
    <row r="8674" hidden="1" x14ac:dyDescent="0.25"/>
    <row r="8675" hidden="1" x14ac:dyDescent="0.25"/>
    <row r="8676" hidden="1" x14ac:dyDescent="0.25"/>
    <row r="8677" hidden="1" x14ac:dyDescent="0.25"/>
    <row r="8678" hidden="1" x14ac:dyDescent="0.25"/>
    <row r="8679" hidden="1" x14ac:dyDescent="0.25"/>
    <row r="8680" hidden="1" x14ac:dyDescent="0.25"/>
    <row r="8681" hidden="1" x14ac:dyDescent="0.25"/>
    <row r="8682" hidden="1" x14ac:dyDescent="0.25"/>
    <row r="8683" hidden="1" x14ac:dyDescent="0.25"/>
    <row r="8684" hidden="1" x14ac:dyDescent="0.25"/>
    <row r="8685" hidden="1" x14ac:dyDescent="0.25"/>
    <row r="8686" hidden="1" x14ac:dyDescent="0.25"/>
    <row r="8687" hidden="1" x14ac:dyDescent="0.25"/>
    <row r="8688" hidden="1" x14ac:dyDescent="0.25"/>
    <row r="8689" hidden="1" x14ac:dyDescent="0.25"/>
    <row r="8690" hidden="1" x14ac:dyDescent="0.25"/>
    <row r="8691" hidden="1" x14ac:dyDescent="0.25"/>
    <row r="8692" hidden="1" x14ac:dyDescent="0.25"/>
    <row r="8693" hidden="1" x14ac:dyDescent="0.25"/>
    <row r="8694" hidden="1" x14ac:dyDescent="0.25"/>
    <row r="8695" hidden="1" x14ac:dyDescent="0.25"/>
    <row r="8696" hidden="1" x14ac:dyDescent="0.25"/>
    <row r="8697" hidden="1" x14ac:dyDescent="0.25"/>
    <row r="8698" hidden="1" x14ac:dyDescent="0.25"/>
    <row r="8699" hidden="1" x14ac:dyDescent="0.25"/>
    <row r="8700" hidden="1" x14ac:dyDescent="0.25"/>
    <row r="8701" hidden="1" x14ac:dyDescent="0.25"/>
    <row r="8702" hidden="1" x14ac:dyDescent="0.25"/>
    <row r="8703" hidden="1" x14ac:dyDescent="0.25"/>
    <row r="8704" hidden="1" x14ac:dyDescent="0.25"/>
    <row r="8705" hidden="1" x14ac:dyDescent="0.25"/>
    <row r="8706" hidden="1" x14ac:dyDescent="0.25"/>
    <row r="8707" hidden="1" x14ac:dyDescent="0.25"/>
    <row r="8708" hidden="1" x14ac:dyDescent="0.25"/>
    <row r="8709" hidden="1" x14ac:dyDescent="0.25"/>
    <row r="8710" hidden="1" x14ac:dyDescent="0.25"/>
    <row r="8711" hidden="1" x14ac:dyDescent="0.25"/>
    <row r="8712" hidden="1" x14ac:dyDescent="0.25"/>
    <row r="8713" hidden="1" x14ac:dyDescent="0.25"/>
    <row r="8714" hidden="1" x14ac:dyDescent="0.25"/>
    <row r="8715" hidden="1" x14ac:dyDescent="0.25"/>
    <row r="8716" hidden="1" x14ac:dyDescent="0.25"/>
    <row r="8717" hidden="1" x14ac:dyDescent="0.25"/>
    <row r="8718" hidden="1" x14ac:dyDescent="0.25"/>
    <row r="8719" hidden="1" x14ac:dyDescent="0.25"/>
    <row r="8720" hidden="1" x14ac:dyDescent="0.25"/>
    <row r="8721" hidden="1" x14ac:dyDescent="0.25"/>
    <row r="8722" hidden="1" x14ac:dyDescent="0.25"/>
    <row r="8723" hidden="1" x14ac:dyDescent="0.25"/>
    <row r="8724" hidden="1" x14ac:dyDescent="0.25"/>
    <row r="8725" hidden="1" x14ac:dyDescent="0.25"/>
    <row r="8726" hidden="1" x14ac:dyDescent="0.25"/>
    <row r="8727" hidden="1" x14ac:dyDescent="0.25"/>
    <row r="8728" hidden="1" x14ac:dyDescent="0.25"/>
    <row r="8729" hidden="1" x14ac:dyDescent="0.25"/>
    <row r="8730" hidden="1" x14ac:dyDescent="0.25"/>
    <row r="8731" hidden="1" x14ac:dyDescent="0.25"/>
    <row r="8732" hidden="1" x14ac:dyDescent="0.25"/>
    <row r="8733" hidden="1" x14ac:dyDescent="0.25"/>
    <row r="8734" hidden="1" x14ac:dyDescent="0.25"/>
    <row r="8735" hidden="1" x14ac:dyDescent="0.25"/>
    <row r="8736" hidden="1" x14ac:dyDescent="0.25"/>
    <row r="8737" hidden="1" x14ac:dyDescent="0.25"/>
    <row r="8738" hidden="1" x14ac:dyDescent="0.25"/>
    <row r="8739" hidden="1" x14ac:dyDescent="0.25"/>
    <row r="8740" hidden="1" x14ac:dyDescent="0.25"/>
    <row r="8741" hidden="1" x14ac:dyDescent="0.25"/>
    <row r="8742" hidden="1" x14ac:dyDescent="0.25"/>
    <row r="8743" hidden="1" x14ac:dyDescent="0.25"/>
    <row r="8744" hidden="1" x14ac:dyDescent="0.25"/>
    <row r="8745" hidden="1" x14ac:dyDescent="0.25"/>
    <row r="8746" hidden="1" x14ac:dyDescent="0.25"/>
    <row r="8747" hidden="1" x14ac:dyDescent="0.25"/>
    <row r="8748" hidden="1" x14ac:dyDescent="0.25"/>
    <row r="8749" hidden="1" x14ac:dyDescent="0.25"/>
    <row r="8750" hidden="1" x14ac:dyDescent="0.25"/>
    <row r="8751" hidden="1" x14ac:dyDescent="0.25"/>
    <row r="8752" hidden="1" x14ac:dyDescent="0.25"/>
    <row r="8753" hidden="1" x14ac:dyDescent="0.25"/>
    <row r="8754" hidden="1" x14ac:dyDescent="0.25"/>
    <row r="8755" hidden="1" x14ac:dyDescent="0.25"/>
    <row r="8756" hidden="1" x14ac:dyDescent="0.25"/>
    <row r="8757" hidden="1" x14ac:dyDescent="0.25"/>
    <row r="8758" hidden="1" x14ac:dyDescent="0.25"/>
    <row r="8759" hidden="1" x14ac:dyDescent="0.25"/>
    <row r="8760" hidden="1" x14ac:dyDescent="0.25"/>
    <row r="8761" hidden="1" x14ac:dyDescent="0.25"/>
    <row r="8762" hidden="1" x14ac:dyDescent="0.25"/>
    <row r="8763" hidden="1" x14ac:dyDescent="0.25"/>
    <row r="8764" hidden="1" x14ac:dyDescent="0.25"/>
    <row r="8765" hidden="1" x14ac:dyDescent="0.25"/>
    <row r="8766" hidden="1" x14ac:dyDescent="0.25"/>
    <row r="8767" hidden="1" x14ac:dyDescent="0.25"/>
    <row r="8768" hidden="1" x14ac:dyDescent="0.25"/>
    <row r="8769" hidden="1" x14ac:dyDescent="0.25"/>
    <row r="8770" hidden="1" x14ac:dyDescent="0.25"/>
    <row r="8771" hidden="1" x14ac:dyDescent="0.25"/>
    <row r="8772" hidden="1" x14ac:dyDescent="0.25"/>
    <row r="8773" hidden="1" x14ac:dyDescent="0.25"/>
    <row r="8774" hidden="1" x14ac:dyDescent="0.25"/>
    <row r="8775" hidden="1" x14ac:dyDescent="0.25"/>
    <row r="8776" hidden="1" x14ac:dyDescent="0.25"/>
    <row r="8777" hidden="1" x14ac:dyDescent="0.25"/>
    <row r="8778" hidden="1" x14ac:dyDescent="0.25"/>
    <row r="8779" hidden="1" x14ac:dyDescent="0.25"/>
    <row r="8780" hidden="1" x14ac:dyDescent="0.25"/>
    <row r="8781" hidden="1" x14ac:dyDescent="0.25"/>
    <row r="8782" hidden="1" x14ac:dyDescent="0.25"/>
    <row r="8783" hidden="1" x14ac:dyDescent="0.25"/>
    <row r="8784" hidden="1" x14ac:dyDescent="0.25"/>
    <row r="8785" hidden="1" x14ac:dyDescent="0.25"/>
    <row r="8786" hidden="1" x14ac:dyDescent="0.25"/>
    <row r="8787" hidden="1" x14ac:dyDescent="0.25"/>
    <row r="8788" hidden="1" x14ac:dyDescent="0.25"/>
    <row r="8789" hidden="1" x14ac:dyDescent="0.25"/>
    <row r="8790" hidden="1" x14ac:dyDescent="0.25"/>
    <row r="8791" hidden="1" x14ac:dyDescent="0.25"/>
    <row r="8792" hidden="1" x14ac:dyDescent="0.25"/>
    <row r="8793" hidden="1" x14ac:dyDescent="0.25"/>
    <row r="8794" hidden="1" x14ac:dyDescent="0.25"/>
    <row r="8795" hidden="1" x14ac:dyDescent="0.25"/>
    <row r="8796" hidden="1" x14ac:dyDescent="0.25"/>
    <row r="8797" hidden="1" x14ac:dyDescent="0.25"/>
    <row r="8798" hidden="1" x14ac:dyDescent="0.25"/>
    <row r="8799" hidden="1" x14ac:dyDescent="0.25"/>
    <row r="8800" hidden="1" x14ac:dyDescent="0.25"/>
    <row r="8801" hidden="1" x14ac:dyDescent="0.25"/>
    <row r="8802" hidden="1" x14ac:dyDescent="0.25"/>
    <row r="8803" hidden="1" x14ac:dyDescent="0.25"/>
    <row r="8804" hidden="1" x14ac:dyDescent="0.25"/>
    <row r="8805" hidden="1" x14ac:dyDescent="0.25"/>
    <row r="8806" hidden="1" x14ac:dyDescent="0.25"/>
    <row r="8807" hidden="1" x14ac:dyDescent="0.25"/>
    <row r="8808" hidden="1" x14ac:dyDescent="0.25"/>
    <row r="8809" hidden="1" x14ac:dyDescent="0.25"/>
    <row r="8810" hidden="1" x14ac:dyDescent="0.25"/>
    <row r="8811" hidden="1" x14ac:dyDescent="0.25"/>
    <row r="8812" hidden="1" x14ac:dyDescent="0.25"/>
    <row r="8813" hidden="1" x14ac:dyDescent="0.25"/>
    <row r="8814" hidden="1" x14ac:dyDescent="0.25"/>
    <row r="8815" hidden="1" x14ac:dyDescent="0.25"/>
    <row r="8816" hidden="1" x14ac:dyDescent="0.25"/>
    <row r="8817" hidden="1" x14ac:dyDescent="0.25"/>
    <row r="8818" hidden="1" x14ac:dyDescent="0.25"/>
    <row r="8819" hidden="1" x14ac:dyDescent="0.25"/>
    <row r="8820" hidden="1" x14ac:dyDescent="0.25"/>
    <row r="8821" hidden="1" x14ac:dyDescent="0.25"/>
    <row r="8822" hidden="1" x14ac:dyDescent="0.25"/>
    <row r="8823" hidden="1" x14ac:dyDescent="0.25"/>
    <row r="8824" hidden="1" x14ac:dyDescent="0.25"/>
    <row r="8825" hidden="1" x14ac:dyDescent="0.25"/>
    <row r="8826" hidden="1" x14ac:dyDescent="0.25"/>
    <row r="8827" hidden="1" x14ac:dyDescent="0.25"/>
    <row r="8828" hidden="1" x14ac:dyDescent="0.25"/>
    <row r="8829" hidden="1" x14ac:dyDescent="0.25"/>
    <row r="8830" hidden="1" x14ac:dyDescent="0.25"/>
    <row r="8831" hidden="1" x14ac:dyDescent="0.25"/>
    <row r="8832" hidden="1" x14ac:dyDescent="0.25"/>
    <row r="8833" hidden="1" x14ac:dyDescent="0.25"/>
    <row r="8834" hidden="1" x14ac:dyDescent="0.25"/>
    <row r="8835" hidden="1" x14ac:dyDescent="0.25"/>
    <row r="8836" hidden="1" x14ac:dyDescent="0.25"/>
    <row r="8837" hidden="1" x14ac:dyDescent="0.25"/>
    <row r="8838" hidden="1" x14ac:dyDescent="0.25"/>
    <row r="8839" hidden="1" x14ac:dyDescent="0.25"/>
    <row r="8840" hidden="1" x14ac:dyDescent="0.25"/>
    <row r="8841" hidden="1" x14ac:dyDescent="0.25"/>
    <row r="8842" hidden="1" x14ac:dyDescent="0.25"/>
    <row r="8843" hidden="1" x14ac:dyDescent="0.25"/>
    <row r="8844" hidden="1" x14ac:dyDescent="0.25"/>
    <row r="8845" hidden="1" x14ac:dyDescent="0.25"/>
    <row r="8846" hidden="1" x14ac:dyDescent="0.25"/>
    <row r="8847" hidden="1" x14ac:dyDescent="0.25"/>
    <row r="8848" hidden="1" x14ac:dyDescent="0.25"/>
    <row r="8849" hidden="1" x14ac:dyDescent="0.25"/>
    <row r="8850" hidden="1" x14ac:dyDescent="0.25"/>
    <row r="8851" hidden="1" x14ac:dyDescent="0.25"/>
    <row r="8852" hidden="1" x14ac:dyDescent="0.25"/>
    <row r="8853" hidden="1" x14ac:dyDescent="0.25"/>
    <row r="8854" hidden="1" x14ac:dyDescent="0.25"/>
    <row r="8855" hidden="1" x14ac:dyDescent="0.25"/>
    <row r="8856" hidden="1" x14ac:dyDescent="0.25"/>
    <row r="8857" hidden="1" x14ac:dyDescent="0.25"/>
    <row r="8858" hidden="1" x14ac:dyDescent="0.25"/>
    <row r="8859" hidden="1" x14ac:dyDescent="0.25"/>
    <row r="8860" hidden="1" x14ac:dyDescent="0.25"/>
    <row r="8861" hidden="1" x14ac:dyDescent="0.25"/>
    <row r="8862" hidden="1" x14ac:dyDescent="0.25"/>
    <row r="8863" hidden="1" x14ac:dyDescent="0.25"/>
    <row r="8864" hidden="1" x14ac:dyDescent="0.25"/>
    <row r="8865" hidden="1" x14ac:dyDescent="0.25"/>
    <row r="8866" hidden="1" x14ac:dyDescent="0.25"/>
    <row r="8867" hidden="1" x14ac:dyDescent="0.25"/>
    <row r="8868" hidden="1" x14ac:dyDescent="0.25"/>
    <row r="8869" hidden="1" x14ac:dyDescent="0.25"/>
    <row r="8870" hidden="1" x14ac:dyDescent="0.25"/>
    <row r="8871" hidden="1" x14ac:dyDescent="0.25"/>
    <row r="8872" hidden="1" x14ac:dyDescent="0.25"/>
    <row r="8873" hidden="1" x14ac:dyDescent="0.25"/>
    <row r="8874" hidden="1" x14ac:dyDescent="0.25"/>
    <row r="8875" hidden="1" x14ac:dyDescent="0.25"/>
    <row r="8876" hidden="1" x14ac:dyDescent="0.25"/>
    <row r="8877" hidden="1" x14ac:dyDescent="0.25"/>
    <row r="8878" hidden="1" x14ac:dyDescent="0.25"/>
    <row r="8879" hidden="1" x14ac:dyDescent="0.25"/>
    <row r="8880" hidden="1" x14ac:dyDescent="0.25"/>
    <row r="8881" hidden="1" x14ac:dyDescent="0.25"/>
    <row r="8882" hidden="1" x14ac:dyDescent="0.25"/>
    <row r="8883" hidden="1" x14ac:dyDescent="0.25"/>
    <row r="8884" hidden="1" x14ac:dyDescent="0.25"/>
    <row r="8885" hidden="1" x14ac:dyDescent="0.25"/>
    <row r="8886" hidden="1" x14ac:dyDescent="0.25"/>
    <row r="8887" hidden="1" x14ac:dyDescent="0.25"/>
    <row r="8888" hidden="1" x14ac:dyDescent="0.25"/>
    <row r="8889" hidden="1" x14ac:dyDescent="0.25"/>
    <row r="8890" hidden="1" x14ac:dyDescent="0.25"/>
    <row r="8891" hidden="1" x14ac:dyDescent="0.25"/>
    <row r="8892" hidden="1" x14ac:dyDescent="0.25"/>
    <row r="8893" hidden="1" x14ac:dyDescent="0.25"/>
    <row r="8894" hidden="1" x14ac:dyDescent="0.25"/>
    <row r="8895" hidden="1" x14ac:dyDescent="0.25"/>
    <row r="8896" hidden="1" x14ac:dyDescent="0.25"/>
    <row r="8897" hidden="1" x14ac:dyDescent="0.25"/>
    <row r="8898" hidden="1" x14ac:dyDescent="0.25"/>
    <row r="8899" hidden="1" x14ac:dyDescent="0.25"/>
    <row r="8900" hidden="1" x14ac:dyDescent="0.25"/>
    <row r="8901" hidden="1" x14ac:dyDescent="0.25"/>
    <row r="8902" hidden="1" x14ac:dyDescent="0.25"/>
    <row r="8903" hidden="1" x14ac:dyDescent="0.25"/>
    <row r="8904" hidden="1" x14ac:dyDescent="0.25"/>
    <row r="8905" hidden="1" x14ac:dyDescent="0.25"/>
    <row r="8906" hidden="1" x14ac:dyDescent="0.25"/>
    <row r="8907" hidden="1" x14ac:dyDescent="0.25"/>
    <row r="8908" hidden="1" x14ac:dyDescent="0.25"/>
    <row r="8909" hidden="1" x14ac:dyDescent="0.25"/>
    <row r="8910" hidden="1" x14ac:dyDescent="0.25"/>
    <row r="8911" hidden="1" x14ac:dyDescent="0.25"/>
    <row r="8912" hidden="1" x14ac:dyDescent="0.25"/>
    <row r="8913" hidden="1" x14ac:dyDescent="0.25"/>
    <row r="8914" hidden="1" x14ac:dyDescent="0.25"/>
    <row r="8915" hidden="1" x14ac:dyDescent="0.25"/>
    <row r="8916" hidden="1" x14ac:dyDescent="0.25"/>
    <row r="8917" hidden="1" x14ac:dyDescent="0.25"/>
    <row r="8918" hidden="1" x14ac:dyDescent="0.25"/>
    <row r="8919" hidden="1" x14ac:dyDescent="0.25"/>
    <row r="8920" hidden="1" x14ac:dyDescent="0.25"/>
    <row r="8921" hidden="1" x14ac:dyDescent="0.25"/>
    <row r="8922" hidden="1" x14ac:dyDescent="0.25"/>
    <row r="8923" hidden="1" x14ac:dyDescent="0.25"/>
    <row r="8924" hidden="1" x14ac:dyDescent="0.25"/>
    <row r="8925" hidden="1" x14ac:dyDescent="0.25"/>
    <row r="8926" hidden="1" x14ac:dyDescent="0.25"/>
    <row r="8927" hidden="1" x14ac:dyDescent="0.25"/>
    <row r="8928" hidden="1" x14ac:dyDescent="0.25"/>
    <row r="8929" hidden="1" x14ac:dyDescent="0.25"/>
    <row r="8930" hidden="1" x14ac:dyDescent="0.25"/>
    <row r="8931" hidden="1" x14ac:dyDescent="0.25"/>
    <row r="8932" hidden="1" x14ac:dyDescent="0.25"/>
    <row r="8933" hidden="1" x14ac:dyDescent="0.25"/>
    <row r="8934" hidden="1" x14ac:dyDescent="0.25"/>
    <row r="8935" hidden="1" x14ac:dyDescent="0.25"/>
    <row r="8936" hidden="1" x14ac:dyDescent="0.25"/>
    <row r="8937" hidden="1" x14ac:dyDescent="0.25"/>
    <row r="8938" hidden="1" x14ac:dyDescent="0.25"/>
    <row r="8939" hidden="1" x14ac:dyDescent="0.25"/>
    <row r="8940" hidden="1" x14ac:dyDescent="0.25"/>
    <row r="8941" hidden="1" x14ac:dyDescent="0.25"/>
    <row r="8942" hidden="1" x14ac:dyDescent="0.25"/>
    <row r="8943" hidden="1" x14ac:dyDescent="0.25"/>
    <row r="8944" hidden="1" x14ac:dyDescent="0.25"/>
    <row r="8945" hidden="1" x14ac:dyDescent="0.25"/>
    <row r="8946" hidden="1" x14ac:dyDescent="0.25"/>
    <row r="8947" hidden="1" x14ac:dyDescent="0.25"/>
    <row r="8948" hidden="1" x14ac:dyDescent="0.25"/>
    <row r="8949" hidden="1" x14ac:dyDescent="0.25"/>
    <row r="8950" hidden="1" x14ac:dyDescent="0.25"/>
    <row r="8951" hidden="1" x14ac:dyDescent="0.25"/>
    <row r="8952" hidden="1" x14ac:dyDescent="0.25"/>
    <row r="8953" hidden="1" x14ac:dyDescent="0.25"/>
    <row r="8954" hidden="1" x14ac:dyDescent="0.25"/>
    <row r="8955" hidden="1" x14ac:dyDescent="0.25"/>
    <row r="8956" hidden="1" x14ac:dyDescent="0.25"/>
    <row r="8957" hidden="1" x14ac:dyDescent="0.25"/>
    <row r="8958" hidden="1" x14ac:dyDescent="0.25"/>
    <row r="8959" hidden="1" x14ac:dyDescent="0.25"/>
    <row r="8960" hidden="1" x14ac:dyDescent="0.25"/>
    <row r="8961" hidden="1" x14ac:dyDescent="0.25"/>
    <row r="8962" hidden="1" x14ac:dyDescent="0.25"/>
    <row r="8963" hidden="1" x14ac:dyDescent="0.25"/>
    <row r="8964" hidden="1" x14ac:dyDescent="0.25"/>
    <row r="8965" hidden="1" x14ac:dyDescent="0.25"/>
    <row r="8966" hidden="1" x14ac:dyDescent="0.25"/>
    <row r="8967" hidden="1" x14ac:dyDescent="0.25"/>
    <row r="8968" hidden="1" x14ac:dyDescent="0.25"/>
    <row r="8969" hidden="1" x14ac:dyDescent="0.25"/>
    <row r="8970" hidden="1" x14ac:dyDescent="0.25"/>
    <row r="8971" hidden="1" x14ac:dyDescent="0.25"/>
    <row r="8972" hidden="1" x14ac:dyDescent="0.25"/>
    <row r="8973" hidden="1" x14ac:dyDescent="0.25"/>
    <row r="8974" hidden="1" x14ac:dyDescent="0.25"/>
    <row r="8975" hidden="1" x14ac:dyDescent="0.25"/>
    <row r="8976" hidden="1" x14ac:dyDescent="0.25"/>
    <row r="8977" hidden="1" x14ac:dyDescent="0.25"/>
    <row r="8978" hidden="1" x14ac:dyDescent="0.25"/>
    <row r="8979" hidden="1" x14ac:dyDescent="0.25"/>
    <row r="8980" hidden="1" x14ac:dyDescent="0.25"/>
    <row r="8981" hidden="1" x14ac:dyDescent="0.25"/>
    <row r="8982" hidden="1" x14ac:dyDescent="0.25"/>
    <row r="8983" hidden="1" x14ac:dyDescent="0.25"/>
    <row r="8984" hidden="1" x14ac:dyDescent="0.25"/>
    <row r="8985" hidden="1" x14ac:dyDescent="0.25"/>
    <row r="8986" hidden="1" x14ac:dyDescent="0.25"/>
    <row r="8987" hidden="1" x14ac:dyDescent="0.25"/>
    <row r="8988" hidden="1" x14ac:dyDescent="0.25"/>
    <row r="8989" hidden="1" x14ac:dyDescent="0.25"/>
    <row r="8990" hidden="1" x14ac:dyDescent="0.25"/>
    <row r="8991" hidden="1" x14ac:dyDescent="0.25"/>
    <row r="8992" hidden="1" x14ac:dyDescent="0.25"/>
    <row r="8993" hidden="1" x14ac:dyDescent="0.25"/>
    <row r="8994" hidden="1" x14ac:dyDescent="0.25"/>
    <row r="8995" hidden="1" x14ac:dyDescent="0.25"/>
    <row r="8996" hidden="1" x14ac:dyDescent="0.25"/>
    <row r="8997" hidden="1" x14ac:dyDescent="0.25"/>
    <row r="8998" hidden="1" x14ac:dyDescent="0.25"/>
    <row r="8999" hidden="1" x14ac:dyDescent="0.25"/>
    <row r="9000" hidden="1" x14ac:dyDescent="0.25"/>
    <row r="9001" hidden="1" x14ac:dyDescent="0.25"/>
    <row r="9002" hidden="1" x14ac:dyDescent="0.25"/>
    <row r="9003" hidden="1" x14ac:dyDescent="0.25"/>
    <row r="9004" hidden="1" x14ac:dyDescent="0.25"/>
    <row r="9005" hidden="1" x14ac:dyDescent="0.25"/>
    <row r="9006" hidden="1" x14ac:dyDescent="0.25"/>
    <row r="9007" hidden="1" x14ac:dyDescent="0.25"/>
    <row r="9008" hidden="1" x14ac:dyDescent="0.25"/>
    <row r="9009" hidden="1" x14ac:dyDescent="0.25"/>
    <row r="9010" hidden="1" x14ac:dyDescent="0.25"/>
    <row r="9011" hidden="1" x14ac:dyDescent="0.25"/>
    <row r="9012" hidden="1" x14ac:dyDescent="0.25"/>
    <row r="9013" hidden="1" x14ac:dyDescent="0.25"/>
    <row r="9014" hidden="1" x14ac:dyDescent="0.25"/>
    <row r="9015" hidden="1" x14ac:dyDescent="0.25"/>
    <row r="9016" hidden="1" x14ac:dyDescent="0.25"/>
    <row r="9017" hidden="1" x14ac:dyDescent="0.25"/>
    <row r="9018" hidden="1" x14ac:dyDescent="0.25"/>
    <row r="9019" hidden="1" x14ac:dyDescent="0.25"/>
    <row r="9020" hidden="1" x14ac:dyDescent="0.25"/>
    <row r="9021" hidden="1" x14ac:dyDescent="0.25"/>
    <row r="9022" hidden="1" x14ac:dyDescent="0.25"/>
    <row r="9023" hidden="1" x14ac:dyDescent="0.25"/>
    <row r="9024" hidden="1" x14ac:dyDescent="0.25"/>
    <row r="9025" hidden="1" x14ac:dyDescent="0.25"/>
    <row r="9026" hidden="1" x14ac:dyDescent="0.25"/>
    <row r="9027" hidden="1" x14ac:dyDescent="0.25"/>
    <row r="9028" hidden="1" x14ac:dyDescent="0.25"/>
    <row r="9029" hidden="1" x14ac:dyDescent="0.25"/>
    <row r="9030" hidden="1" x14ac:dyDescent="0.25"/>
    <row r="9031" hidden="1" x14ac:dyDescent="0.25"/>
    <row r="9032" hidden="1" x14ac:dyDescent="0.25"/>
    <row r="9033" hidden="1" x14ac:dyDescent="0.25"/>
    <row r="9034" hidden="1" x14ac:dyDescent="0.25"/>
    <row r="9035" hidden="1" x14ac:dyDescent="0.25"/>
    <row r="9036" hidden="1" x14ac:dyDescent="0.25"/>
    <row r="9037" hidden="1" x14ac:dyDescent="0.25"/>
    <row r="9038" hidden="1" x14ac:dyDescent="0.25"/>
    <row r="9039" hidden="1" x14ac:dyDescent="0.25"/>
    <row r="9040" hidden="1" x14ac:dyDescent="0.25"/>
    <row r="9041" hidden="1" x14ac:dyDescent="0.25"/>
    <row r="9042" hidden="1" x14ac:dyDescent="0.25"/>
    <row r="9043" hidden="1" x14ac:dyDescent="0.25"/>
    <row r="9044" hidden="1" x14ac:dyDescent="0.25"/>
    <row r="9045" hidden="1" x14ac:dyDescent="0.25"/>
    <row r="9046" hidden="1" x14ac:dyDescent="0.25"/>
    <row r="9047" hidden="1" x14ac:dyDescent="0.25"/>
    <row r="9048" hidden="1" x14ac:dyDescent="0.25"/>
    <row r="9049" hidden="1" x14ac:dyDescent="0.25"/>
    <row r="9050" hidden="1" x14ac:dyDescent="0.25"/>
    <row r="9051" hidden="1" x14ac:dyDescent="0.25"/>
    <row r="9052" hidden="1" x14ac:dyDescent="0.25"/>
    <row r="9053" hidden="1" x14ac:dyDescent="0.25"/>
    <row r="9054" hidden="1" x14ac:dyDescent="0.25"/>
    <row r="9055" hidden="1" x14ac:dyDescent="0.25"/>
    <row r="9056" hidden="1" x14ac:dyDescent="0.25"/>
    <row r="9057" hidden="1" x14ac:dyDescent="0.25"/>
    <row r="9058" hidden="1" x14ac:dyDescent="0.25"/>
    <row r="9059" hidden="1" x14ac:dyDescent="0.25"/>
    <row r="9060" hidden="1" x14ac:dyDescent="0.25"/>
    <row r="9061" hidden="1" x14ac:dyDescent="0.25"/>
    <row r="9062" hidden="1" x14ac:dyDescent="0.25"/>
    <row r="9063" hidden="1" x14ac:dyDescent="0.25"/>
    <row r="9064" hidden="1" x14ac:dyDescent="0.25"/>
    <row r="9065" hidden="1" x14ac:dyDescent="0.25"/>
    <row r="9066" hidden="1" x14ac:dyDescent="0.25"/>
    <row r="9067" hidden="1" x14ac:dyDescent="0.25"/>
    <row r="9068" hidden="1" x14ac:dyDescent="0.25"/>
    <row r="9069" hidden="1" x14ac:dyDescent="0.25"/>
    <row r="9070" hidden="1" x14ac:dyDescent="0.25"/>
    <row r="9071" hidden="1" x14ac:dyDescent="0.25"/>
    <row r="9072" hidden="1" x14ac:dyDescent="0.25"/>
    <row r="9073" hidden="1" x14ac:dyDescent="0.25"/>
    <row r="9074" hidden="1" x14ac:dyDescent="0.25"/>
    <row r="9075" hidden="1" x14ac:dyDescent="0.25"/>
    <row r="9076" hidden="1" x14ac:dyDescent="0.25"/>
    <row r="9077" hidden="1" x14ac:dyDescent="0.25"/>
    <row r="9078" hidden="1" x14ac:dyDescent="0.25"/>
    <row r="9079" hidden="1" x14ac:dyDescent="0.25"/>
    <row r="9080" hidden="1" x14ac:dyDescent="0.25"/>
    <row r="9081" hidden="1" x14ac:dyDescent="0.25"/>
    <row r="9082" hidden="1" x14ac:dyDescent="0.25"/>
    <row r="9083" hidden="1" x14ac:dyDescent="0.25"/>
    <row r="9084" hidden="1" x14ac:dyDescent="0.25"/>
    <row r="9085" hidden="1" x14ac:dyDescent="0.25"/>
    <row r="9086" hidden="1" x14ac:dyDescent="0.25"/>
    <row r="9087" hidden="1" x14ac:dyDescent="0.25"/>
    <row r="9088" hidden="1" x14ac:dyDescent="0.25"/>
    <row r="9089" hidden="1" x14ac:dyDescent="0.25"/>
    <row r="9090" hidden="1" x14ac:dyDescent="0.25"/>
    <row r="9091" hidden="1" x14ac:dyDescent="0.25"/>
    <row r="9092" hidden="1" x14ac:dyDescent="0.25"/>
    <row r="9093" hidden="1" x14ac:dyDescent="0.25"/>
    <row r="9094" hidden="1" x14ac:dyDescent="0.25"/>
    <row r="9095" hidden="1" x14ac:dyDescent="0.25"/>
    <row r="9096" hidden="1" x14ac:dyDescent="0.25"/>
    <row r="9097" hidden="1" x14ac:dyDescent="0.25"/>
    <row r="9098" hidden="1" x14ac:dyDescent="0.25"/>
    <row r="9099" hidden="1" x14ac:dyDescent="0.25"/>
    <row r="9100" hidden="1" x14ac:dyDescent="0.25"/>
    <row r="9101" hidden="1" x14ac:dyDescent="0.25"/>
    <row r="9102" hidden="1" x14ac:dyDescent="0.25"/>
    <row r="9103" hidden="1" x14ac:dyDescent="0.25"/>
    <row r="9104" hidden="1" x14ac:dyDescent="0.25"/>
    <row r="9105" hidden="1" x14ac:dyDescent="0.25"/>
    <row r="9106" hidden="1" x14ac:dyDescent="0.25"/>
    <row r="9107" hidden="1" x14ac:dyDescent="0.25"/>
    <row r="9108" hidden="1" x14ac:dyDescent="0.25"/>
    <row r="9109" hidden="1" x14ac:dyDescent="0.25"/>
    <row r="9110" hidden="1" x14ac:dyDescent="0.25"/>
    <row r="9111" hidden="1" x14ac:dyDescent="0.25"/>
    <row r="9112" hidden="1" x14ac:dyDescent="0.25"/>
    <row r="9113" hidden="1" x14ac:dyDescent="0.25"/>
    <row r="9114" hidden="1" x14ac:dyDescent="0.25"/>
    <row r="9115" hidden="1" x14ac:dyDescent="0.25"/>
    <row r="9116" hidden="1" x14ac:dyDescent="0.25"/>
    <row r="9117" hidden="1" x14ac:dyDescent="0.25"/>
    <row r="9118" hidden="1" x14ac:dyDescent="0.25"/>
    <row r="9119" hidden="1" x14ac:dyDescent="0.25"/>
    <row r="9120" hidden="1" x14ac:dyDescent="0.25"/>
    <row r="9121" hidden="1" x14ac:dyDescent="0.25"/>
    <row r="9122" hidden="1" x14ac:dyDescent="0.25"/>
    <row r="9123" hidden="1" x14ac:dyDescent="0.25"/>
    <row r="9124" hidden="1" x14ac:dyDescent="0.25"/>
    <row r="9125" hidden="1" x14ac:dyDescent="0.25"/>
    <row r="9126" hidden="1" x14ac:dyDescent="0.25"/>
    <row r="9127" hidden="1" x14ac:dyDescent="0.25"/>
    <row r="9128" hidden="1" x14ac:dyDescent="0.25"/>
    <row r="9129" hidden="1" x14ac:dyDescent="0.25"/>
    <row r="9130" hidden="1" x14ac:dyDescent="0.25"/>
    <row r="9131" hidden="1" x14ac:dyDescent="0.25"/>
    <row r="9132" hidden="1" x14ac:dyDescent="0.25"/>
    <row r="9133" hidden="1" x14ac:dyDescent="0.25"/>
    <row r="9134" hidden="1" x14ac:dyDescent="0.25"/>
    <row r="9135" hidden="1" x14ac:dyDescent="0.25"/>
    <row r="9136" hidden="1" x14ac:dyDescent="0.25"/>
    <row r="9137" hidden="1" x14ac:dyDescent="0.25"/>
    <row r="9138" hidden="1" x14ac:dyDescent="0.25"/>
    <row r="9139" hidden="1" x14ac:dyDescent="0.25"/>
    <row r="9140" hidden="1" x14ac:dyDescent="0.25"/>
    <row r="9141" hidden="1" x14ac:dyDescent="0.25"/>
    <row r="9142" hidden="1" x14ac:dyDescent="0.25"/>
    <row r="9143" hidden="1" x14ac:dyDescent="0.25"/>
    <row r="9144" hidden="1" x14ac:dyDescent="0.25"/>
    <row r="9145" hidden="1" x14ac:dyDescent="0.25"/>
    <row r="9146" hidden="1" x14ac:dyDescent="0.25"/>
    <row r="9147" hidden="1" x14ac:dyDescent="0.25"/>
    <row r="9148" hidden="1" x14ac:dyDescent="0.25"/>
    <row r="9149" hidden="1" x14ac:dyDescent="0.25"/>
    <row r="9150" hidden="1" x14ac:dyDescent="0.25"/>
    <row r="9151" hidden="1" x14ac:dyDescent="0.25"/>
    <row r="9152" hidden="1" x14ac:dyDescent="0.25"/>
    <row r="9153" hidden="1" x14ac:dyDescent="0.25"/>
    <row r="9154" hidden="1" x14ac:dyDescent="0.25"/>
    <row r="9155" hidden="1" x14ac:dyDescent="0.25"/>
    <row r="9156" hidden="1" x14ac:dyDescent="0.25"/>
    <row r="9157" hidden="1" x14ac:dyDescent="0.25"/>
    <row r="9158" hidden="1" x14ac:dyDescent="0.25"/>
    <row r="9159" hidden="1" x14ac:dyDescent="0.25"/>
    <row r="9160" hidden="1" x14ac:dyDescent="0.25"/>
    <row r="9161" hidden="1" x14ac:dyDescent="0.25"/>
    <row r="9162" hidden="1" x14ac:dyDescent="0.25"/>
    <row r="9163" hidden="1" x14ac:dyDescent="0.25"/>
    <row r="9164" hidden="1" x14ac:dyDescent="0.25"/>
    <row r="9165" hidden="1" x14ac:dyDescent="0.25"/>
    <row r="9166" hidden="1" x14ac:dyDescent="0.25"/>
    <row r="9167" hidden="1" x14ac:dyDescent="0.25"/>
    <row r="9168" hidden="1" x14ac:dyDescent="0.25"/>
    <row r="9169" hidden="1" x14ac:dyDescent="0.25"/>
    <row r="9170" hidden="1" x14ac:dyDescent="0.25"/>
    <row r="9171" hidden="1" x14ac:dyDescent="0.25"/>
    <row r="9172" hidden="1" x14ac:dyDescent="0.25"/>
    <row r="9173" hidden="1" x14ac:dyDescent="0.25"/>
    <row r="9174" hidden="1" x14ac:dyDescent="0.25"/>
    <row r="9175" hidden="1" x14ac:dyDescent="0.25"/>
    <row r="9176" hidden="1" x14ac:dyDescent="0.25"/>
    <row r="9177" hidden="1" x14ac:dyDescent="0.25"/>
    <row r="9178" hidden="1" x14ac:dyDescent="0.25"/>
    <row r="9179" hidden="1" x14ac:dyDescent="0.25"/>
    <row r="9180" hidden="1" x14ac:dyDescent="0.25"/>
    <row r="9181" hidden="1" x14ac:dyDescent="0.25"/>
    <row r="9182" hidden="1" x14ac:dyDescent="0.25"/>
    <row r="9183" hidden="1" x14ac:dyDescent="0.25"/>
    <row r="9184" hidden="1" x14ac:dyDescent="0.25"/>
    <row r="9185" hidden="1" x14ac:dyDescent="0.25"/>
    <row r="9186" hidden="1" x14ac:dyDescent="0.25"/>
    <row r="9187" hidden="1" x14ac:dyDescent="0.25"/>
    <row r="9188" hidden="1" x14ac:dyDescent="0.25"/>
    <row r="9189" hidden="1" x14ac:dyDescent="0.25"/>
    <row r="9190" hidden="1" x14ac:dyDescent="0.25"/>
    <row r="9191" hidden="1" x14ac:dyDescent="0.25"/>
    <row r="9192" hidden="1" x14ac:dyDescent="0.25"/>
    <row r="9193" hidden="1" x14ac:dyDescent="0.25"/>
    <row r="9194" hidden="1" x14ac:dyDescent="0.25"/>
    <row r="9195" hidden="1" x14ac:dyDescent="0.25"/>
    <row r="9196" hidden="1" x14ac:dyDescent="0.25"/>
    <row r="9197" hidden="1" x14ac:dyDescent="0.25"/>
    <row r="9198" hidden="1" x14ac:dyDescent="0.25"/>
    <row r="9199" hidden="1" x14ac:dyDescent="0.25"/>
    <row r="9200" hidden="1" x14ac:dyDescent="0.25"/>
    <row r="9201" hidden="1" x14ac:dyDescent="0.25"/>
    <row r="9202" hidden="1" x14ac:dyDescent="0.25"/>
    <row r="9203" hidden="1" x14ac:dyDescent="0.25"/>
    <row r="9204" hidden="1" x14ac:dyDescent="0.25"/>
    <row r="9205" hidden="1" x14ac:dyDescent="0.25"/>
    <row r="9206" hidden="1" x14ac:dyDescent="0.25"/>
    <row r="9207" hidden="1" x14ac:dyDescent="0.25"/>
    <row r="9208" hidden="1" x14ac:dyDescent="0.25"/>
    <row r="9209" hidden="1" x14ac:dyDescent="0.25"/>
    <row r="9210" hidden="1" x14ac:dyDescent="0.25"/>
    <row r="9211" hidden="1" x14ac:dyDescent="0.25"/>
    <row r="9212" hidden="1" x14ac:dyDescent="0.25"/>
    <row r="9213" hidden="1" x14ac:dyDescent="0.25"/>
    <row r="9214" hidden="1" x14ac:dyDescent="0.25"/>
    <row r="9215" hidden="1" x14ac:dyDescent="0.25"/>
    <row r="9216" hidden="1" x14ac:dyDescent="0.25"/>
    <row r="9217" hidden="1" x14ac:dyDescent="0.25"/>
    <row r="9218" hidden="1" x14ac:dyDescent="0.25"/>
    <row r="9219" hidden="1" x14ac:dyDescent="0.25"/>
    <row r="9220" hidden="1" x14ac:dyDescent="0.25"/>
    <row r="9221" hidden="1" x14ac:dyDescent="0.25"/>
    <row r="9222" hidden="1" x14ac:dyDescent="0.25"/>
    <row r="9223" hidden="1" x14ac:dyDescent="0.25"/>
    <row r="9224" hidden="1" x14ac:dyDescent="0.25"/>
    <row r="9225" hidden="1" x14ac:dyDescent="0.25"/>
    <row r="9226" hidden="1" x14ac:dyDescent="0.25"/>
    <row r="9227" hidden="1" x14ac:dyDescent="0.25"/>
    <row r="9228" hidden="1" x14ac:dyDescent="0.25"/>
    <row r="9229" hidden="1" x14ac:dyDescent="0.25"/>
    <row r="9230" hidden="1" x14ac:dyDescent="0.25"/>
    <row r="9231" hidden="1" x14ac:dyDescent="0.25"/>
    <row r="9232" hidden="1" x14ac:dyDescent="0.25"/>
    <row r="9233" hidden="1" x14ac:dyDescent="0.25"/>
    <row r="9234" hidden="1" x14ac:dyDescent="0.25"/>
    <row r="9235" hidden="1" x14ac:dyDescent="0.25"/>
    <row r="9236" hidden="1" x14ac:dyDescent="0.25"/>
    <row r="9237" hidden="1" x14ac:dyDescent="0.25"/>
    <row r="9238" hidden="1" x14ac:dyDescent="0.25"/>
    <row r="9239" hidden="1" x14ac:dyDescent="0.25"/>
    <row r="9240" hidden="1" x14ac:dyDescent="0.25"/>
    <row r="9241" hidden="1" x14ac:dyDescent="0.25"/>
    <row r="9242" hidden="1" x14ac:dyDescent="0.25"/>
    <row r="9243" hidden="1" x14ac:dyDescent="0.25"/>
    <row r="9244" hidden="1" x14ac:dyDescent="0.25"/>
    <row r="9245" hidden="1" x14ac:dyDescent="0.25"/>
    <row r="9246" hidden="1" x14ac:dyDescent="0.25"/>
    <row r="9247" hidden="1" x14ac:dyDescent="0.25"/>
    <row r="9248" hidden="1" x14ac:dyDescent="0.25"/>
    <row r="9249" hidden="1" x14ac:dyDescent="0.25"/>
    <row r="9250" hidden="1" x14ac:dyDescent="0.25"/>
    <row r="9251" hidden="1" x14ac:dyDescent="0.25"/>
    <row r="9252" hidden="1" x14ac:dyDescent="0.25"/>
    <row r="9253" hidden="1" x14ac:dyDescent="0.25"/>
    <row r="9254" hidden="1" x14ac:dyDescent="0.25"/>
    <row r="9255" hidden="1" x14ac:dyDescent="0.25"/>
    <row r="9256" hidden="1" x14ac:dyDescent="0.25"/>
    <row r="9257" hidden="1" x14ac:dyDescent="0.25"/>
    <row r="9258" hidden="1" x14ac:dyDescent="0.25"/>
    <row r="9259" hidden="1" x14ac:dyDescent="0.25"/>
    <row r="9260" hidden="1" x14ac:dyDescent="0.25"/>
    <row r="9261" hidden="1" x14ac:dyDescent="0.25"/>
    <row r="9262" hidden="1" x14ac:dyDescent="0.25"/>
    <row r="9263" hidden="1" x14ac:dyDescent="0.25"/>
    <row r="9264" hidden="1" x14ac:dyDescent="0.25"/>
    <row r="9265" hidden="1" x14ac:dyDescent="0.25"/>
    <row r="9266" hidden="1" x14ac:dyDescent="0.25"/>
    <row r="9267" hidden="1" x14ac:dyDescent="0.25"/>
    <row r="9268" hidden="1" x14ac:dyDescent="0.25"/>
    <row r="9269" hidden="1" x14ac:dyDescent="0.25"/>
    <row r="9270" hidden="1" x14ac:dyDescent="0.25"/>
    <row r="9271" hidden="1" x14ac:dyDescent="0.25"/>
    <row r="9272" hidden="1" x14ac:dyDescent="0.25"/>
    <row r="9273" hidden="1" x14ac:dyDescent="0.25"/>
    <row r="9274" hidden="1" x14ac:dyDescent="0.25"/>
    <row r="9275" hidden="1" x14ac:dyDescent="0.25"/>
    <row r="9276" hidden="1" x14ac:dyDescent="0.25"/>
    <row r="9277" hidden="1" x14ac:dyDescent="0.25"/>
    <row r="9278" hidden="1" x14ac:dyDescent="0.25"/>
    <row r="9279" hidden="1" x14ac:dyDescent="0.25"/>
    <row r="9280" hidden="1" x14ac:dyDescent="0.25"/>
    <row r="9281" hidden="1" x14ac:dyDescent="0.25"/>
    <row r="9282" hidden="1" x14ac:dyDescent="0.25"/>
    <row r="9283" hidden="1" x14ac:dyDescent="0.25"/>
    <row r="9284" hidden="1" x14ac:dyDescent="0.25"/>
    <row r="9285" hidden="1" x14ac:dyDescent="0.25"/>
    <row r="9286" hidden="1" x14ac:dyDescent="0.25"/>
    <row r="9287" hidden="1" x14ac:dyDescent="0.25"/>
    <row r="9288" hidden="1" x14ac:dyDescent="0.25"/>
    <row r="9289" hidden="1" x14ac:dyDescent="0.25"/>
    <row r="9290" hidden="1" x14ac:dyDescent="0.25"/>
    <row r="9291" hidden="1" x14ac:dyDescent="0.25"/>
    <row r="9292" hidden="1" x14ac:dyDescent="0.25"/>
    <row r="9293" hidden="1" x14ac:dyDescent="0.25"/>
    <row r="9294" hidden="1" x14ac:dyDescent="0.25"/>
    <row r="9295" hidden="1" x14ac:dyDescent="0.25"/>
    <row r="9296" hidden="1" x14ac:dyDescent="0.25"/>
    <row r="9297" hidden="1" x14ac:dyDescent="0.25"/>
    <row r="9298" hidden="1" x14ac:dyDescent="0.25"/>
    <row r="9299" hidden="1" x14ac:dyDescent="0.25"/>
    <row r="9300" hidden="1" x14ac:dyDescent="0.25"/>
    <row r="9301" hidden="1" x14ac:dyDescent="0.25"/>
    <row r="9302" hidden="1" x14ac:dyDescent="0.25"/>
    <row r="9303" hidden="1" x14ac:dyDescent="0.25"/>
    <row r="9304" hidden="1" x14ac:dyDescent="0.25"/>
    <row r="9305" hidden="1" x14ac:dyDescent="0.25"/>
    <row r="9306" hidden="1" x14ac:dyDescent="0.25"/>
    <row r="9307" hidden="1" x14ac:dyDescent="0.25"/>
    <row r="9308" hidden="1" x14ac:dyDescent="0.25"/>
    <row r="9309" hidden="1" x14ac:dyDescent="0.25"/>
    <row r="9310" hidden="1" x14ac:dyDescent="0.25"/>
    <row r="9311" hidden="1" x14ac:dyDescent="0.25"/>
    <row r="9312" hidden="1" x14ac:dyDescent="0.25"/>
    <row r="9313" hidden="1" x14ac:dyDescent="0.25"/>
    <row r="9314" hidden="1" x14ac:dyDescent="0.25"/>
    <row r="9315" hidden="1" x14ac:dyDescent="0.25"/>
    <row r="9316" hidden="1" x14ac:dyDescent="0.25"/>
    <row r="9317" hidden="1" x14ac:dyDescent="0.25"/>
    <row r="9318" hidden="1" x14ac:dyDescent="0.25"/>
    <row r="9319" hidden="1" x14ac:dyDescent="0.25"/>
    <row r="9320" hidden="1" x14ac:dyDescent="0.25"/>
    <row r="9321" hidden="1" x14ac:dyDescent="0.25"/>
    <row r="9322" hidden="1" x14ac:dyDescent="0.25"/>
    <row r="9323" hidden="1" x14ac:dyDescent="0.25"/>
    <row r="9324" hidden="1" x14ac:dyDescent="0.25"/>
    <row r="9325" hidden="1" x14ac:dyDescent="0.25"/>
    <row r="9326" hidden="1" x14ac:dyDescent="0.25"/>
    <row r="9327" hidden="1" x14ac:dyDescent="0.25"/>
    <row r="9328" hidden="1" x14ac:dyDescent="0.25"/>
    <row r="9329" hidden="1" x14ac:dyDescent="0.25"/>
    <row r="9330" hidden="1" x14ac:dyDescent="0.25"/>
    <row r="9331" hidden="1" x14ac:dyDescent="0.25"/>
    <row r="9332" hidden="1" x14ac:dyDescent="0.25"/>
    <row r="9333" hidden="1" x14ac:dyDescent="0.25"/>
    <row r="9334" hidden="1" x14ac:dyDescent="0.25"/>
    <row r="9335" hidden="1" x14ac:dyDescent="0.25"/>
    <row r="9336" hidden="1" x14ac:dyDescent="0.25"/>
    <row r="9337" hidden="1" x14ac:dyDescent="0.25"/>
    <row r="9338" hidden="1" x14ac:dyDescent="0.25"/>
    <row r="9339" hidden="1" x14ac:dyDescent="0.25"/>
    <row r="9340" hidden="1" x14ac:dyDescent="0.25"/>
    <row r="9341" hidden="1" x14ac:dyDescent="0.25"/>
    <row r="9342" hidden="1" x14ac:dyDescent="0.25"/>
    <row r="9343" hidden="1" x14ac:dyDescent="0.25"/>
    <row r="9344" hidden="1" x14ac:dyDescent="0.25"/>
    <row r="9345" hidden="1" x14ac:dyDescent="0.25"/>
    <row r="9346" hidden="1" x14ac:dyDescent="0.25"/>
    <row r="9347" hidden="1" x14ac:dyDescent="0.25"/>
    <row r="9348" hidden="1" x14ac:dyDescent="0.25"/>
    <row r="9349" hidden="1" x14ac:dyDescent="0.25"/>
    <row r="9350" hidden="1" x14ac:dyDescent="0.25"/>
    <row r="9351" hidden="1" x14ac:dyDescent="0.25"/>
    <row r="9352" hidden="1" x14ac:dyDescent="0.25"/>
    <row r="9353" hidden="1" x14ac:dyDescent="0.25"/>
    <row r="9354" hidden="1" x14ac:dyDescent="0.25"/>
    <row r="9355" hidden="1" x14ac:dyDescent="0.25"/>
    <row r="9356" hidden="1" x14ac:dyDescent="0.25"/>
    <row r="9357" hidden="1" x14ac:dyDescent="0.25"/>
    <row r="9358" hidden="1" x14ac:dyDescent="0.25"/>
    <row r="9359" hidden="1" x14ac:dyDescent="0.25"/>
    <row r="9360" hidden="1" x14ac:dyDescent="0.25"/>
    <row r="9361" hidden="1" x14ac:dyDescent="0.25"/>
    <row r="9362" hidden="1" x14ac:dyDescent="0.25"/>
    <row r="9363" hidden="1" x14ac:dyDescent="0.25"/>
    <row r="9364" hidden="1" x14ac:dyDescent="0.25"/>
    <row r="9365" hidden="1" x14ac:dyDescent="0.25"/>
    <row r="9366" hidden="1" x14ac:dyDescent="0.25"/>
    <row r="9367" hidden="1" x14ac:dyDescent="0.25"/>
    <row r="9368" hidden="1" x14ac:dyDescent="0.25"/>
    <row r="9369" hidden="1" x14ac:dyDescent="0.25"/>
    <row r="9370" hidden="1" x14ac:dyDescent="0.25"/>
    <row r="9371" hidden="1" x14ac:dyDescent="0.25"/>
    <row r="9372" hidden="1" x14ac:dyDescent="0.25"/>
    <row r="9373" hidden="1" x14ac:dyDescent="0.25"/>
    <row r="9374" hidden="1" x14ac:dyDescent="0.25"/>
    <row r="9375" hidden="1" x14ac:dyDescent="0.25"/>
    <row r="9376" hidden="1" x14ac:dyDescent="0.25"/>
    <row r="9377" hidden="1" x14ac:dyDescent="0.25"/>
    <row r="9378" hidden="1" x14ac:dyDescent="0.25"/>
    <row r="9379" hidden="1" x14ac:dyDescent="0.25"/>
    <row r="9380" hidden="1" x14ac:dyDescent="0.25"/>
    <row r="9381" hidden="1" x14ac:dyDescent="0.25"/>
    <row r="9382" hidden="1" x14ac:dyDescent="0.25"/>
    <row r="9383" hidden="1" x14ac:dyDescent="0.25"/>
    <row r="9384" hidden="1" x14ac:dyDescent="0.25"/>
    <row r="9385" hidden="1" x14ac:dyDescent="0.25"/>
    <row r="9386" hidden="1" x14ac:dyDescent="0.25"/>
    <row r="9387" hidden="1" x14ac:dyDescent="0.25"/>
    <row r="9388" hidden="1" x14ac:dyDescent="0.25"/>
    <row r="9389" hidden="1" x14ac:dyDescent="0.25"/>
    <row r="9390" hidden="1" x14ac:dyDescent="0.25"/>
    <row r="9391" hidden="1" x14ac:dyDescent="0.25"/>
    <row r="9392" hidden="1" x14ac:dyDescent="0.25"/>
    <row r="9393" hidden="1" x14ac:dyDescent="0.25"/>
    <row r="9394" hidden="1" x14ac:dyDescent="0.25"/>
    <row r="9395" hidden="1" x14ac:dyDescent="0.25"/>
    <row r="9396" hidden="1" x14ac:dyDescent="0.25"/>
    <row r="9397" hidden="1" x14ac:dyDescent="0.25"/>
    <row r="9398" hidden="1" x14ac:dyDescent="0.25"/>
    <row r="9399" hidden="1" x14ac:dyDescent="0.25"/>
    <row r="9400" hidden="1" x14ac:dyDescent="0.25"/>
    <row r="9401" hidden="1" x14ac:dyDescent="0.25"/>
    <row r="9402" hidden="1" x14ac:dyDescent="0.25"/>
    <row r="9403" hidden="1" x14ac:dyDescent="0.25"/>
    <row r="9404" hidden="1" x14ac:dyDescent="0.25"/>
    <row r="9405" hidden="1" x14ac:dyDescent="0.25"/>
    <row r="9406" hidden="1" x14ac:dyDescent="0.25"/>
    <row r="9407" hidden="1" x14ac:dyDescent="0.25"/>
    <row r="9408" hidden="1" x14ac:dyDescent="0.25"/>
    <row r="9409" hidden="1" x14ac:dyDescent="0.25"/>
    <row r="9410" hidden="1" x14ac:dyDescent="0.25"/>
    <row r="9411" hidden="1" x14ac:dyDescent="0.25"/>
    <row r="9412" hidden="1" x14ac:dyDescent="0.25"/>
    <row r="9413" hidden="1" x14ac:dyDescent="0.25"/>
    <row r="9414" hidden="1" x14ac:dyDescent="0.25"/>
    <row r="9415" hidden="1" x14ac:dyDescent="0.25"/>
    <row r="9416" hidden="1" x14ac:dyDescent="0.25"/>
    <row r="9417" hidden="1" x14ac:dyDescent="0.25"/>
    <row r="9418" hidden="1" x14ac:dyDescent="0.25"/>
    <row r="9419" hidden="1" x14ac:dyDescent="0.25"/>
    <row r="9420" hidden="1" x14ac:dyDescent="0.25"/>
    <row r="9421" hidden="1" x14ac:dyDescent="0.25"/>
    <row r="9422" hidden="1" x14ac:dyDescent="0.25"/>
    <row r="9423" hidden="1" x14ac:dyDescent="0.25"/>
    <row r="9424" hidden="1" x14ac:dyDescent="0.25"/>
    <row r="9425" hidden="1" x14ac:dyDescent="0.25"/>
    <row r="9426" hidden="1" x14ac:dyDescent="0.25"/>
    <row r="9427" hidden="1" x14ac:dyDescent="0.25"/>
    <row r="9428" hidden="1" x14ac:dyDescent="0.25"/>
    <row r="9429" hidden="1" x14ac:dyDescent="0.25"/>
    <row r="9430" hidden="1" x14ac:dyDescent="0.25"/>
    <row r="9431" hidden="1" x14ac:dyDescent="0.25"/>
    <row r="9432" hidden="1" x14ac:dyDescent="0.25"/>
    <row r="9433" hidden="1" x14ac:dyDescent="0.25"/>
    <row r="9434" hidden="1" x14ac:dyDescent="0.25"/>
    <row r="9435" hidden="1" x14ac:dyDescent="0.25"/>
    <row r="9436" hidden="1" x14ac:dyDescent="0.25"/>
    <row r="9437" hidden="1" x14ac:dyDescent="0.25"/>
    <row r="9438" hidden="1" x14ac:dyDescent="0.25"/>
    <row r="9439" hidden="1" x14ac:dyDescent="0.25"/>
    <row r="9440" hidden="1" x14ac:dyDescent="0.25"/>
    <row r="9441" hidden="1" x14ac:dyDescent="0.25"/>
    <row r="9442" hidden="1" x14ac:dyDescent="0.25"/>
    <row r="9443" hidden="1" x14ac:dyDescent="0.25"/>
    <row r="9444" hidden="1" x14ac:dyDescent="0.25"/>
    <row r="9445" hidden="1" x14ac:dyDescent="0.25"/>
    <row r="9446" hidden="1" x14ac:dyDescent="0.25"/>
    <row r="9447" hidden="1" x14ac:dyDescent="0.25"/>
    <row r="9448" hidden="1" x14ac:dyDescent="0.25"/>
    <row r="9449" hidden="1" x14ac:dyDescent="0.25"/>
    <row r="9450" hidden="1" x14ac:dyDescent="0.25"/>
    <row r="9451" hidden="1" x14ac:dyDescent="0.25"/>
    <row r="9452" hidden="1" x14ac:dyDescent="0.25"/>
    <row r="9453" hidden="1" x14ac:dyDescent="0.25"/>
    <row r="9454" hidden="1" x14ac:dyDescent="0.25"/>
    <row r="9455" hidden="1" x14ac:dyDescent="0.25"/>
    <row r="9456" hidden="1" x14ac:dyDescent="0.25"/>
    <row r="9457" hidden="1" x14ac:dyDescent="0.25"/>
    <row r="9458" hidden="1" x14ac:dyDescent="0.25"/>
    <row r="9459" hidden="1" x14ac:dyDescent="0.25"/>
    <row r="9460" hidden="1" x14ac:dyDescent="0.25"/>
    <row r="9461" hidden="1" x14ac:dyDescent="0.25"/>
    <row r="9462" hidden="1" x14ac:dyDescent="0.25"/>
    <row r="9463" hidden="1" x14ac:dyDescent="0.25"/>
    <row r="9464" hidden="1" x14ac:dyDescent="0.25"/>
    <row r="9465" hidden="1" x14ac:dyDescent="0.25"/>
    <row r="9466" hidden="1" x14ac:dyDescent="0.25"/>
    <row r="9467" hidden="1" x14ac:dyDescent="0.25"/>
    <row r="9468" hidden="1" x14ac:dyDescent="0.25"/>
    <row r="9469" hidden="1" x14ac:dyDescent="0.25"/>
    <row r="9470" hidden="1" x14ac:dyDescent="0.25"/>
    <row r="9471" hidden="1" x14ac:dyDescent="0.25"/>
    <row r="9472" hidden="1" x14ac:dyDescent="0.25"/>
    <row r="9473" hidden="1" x14ac:dyDescent="0.25"/>
    <row r="9474" hidden="1" x14ac:dyDescent="0.25"/>
    <row r="9475" hidden="1" x14ac:dyDescent="0.25"/>
    <row r="9476" hidden="1" x14ac:dyDescent="0.25"/>
    <row r="9477" hidden="1" x14ac:dyDescent="0.25"/>
    <row r="9478" hidden="1" x14ac:dyDescent="0.25"/>
    <row r="9479" hidden="1" x14ac:dyDescent="0.25"/>
    <row r="9480" hidden="1" x14ac:dyDescent="0.25"/>
    <row r="9481" hidden="1" x14ac:dyDescent="0.25"/>
    <row r="9482" hidden="1" x14ac:dyDescent="0.25"/>
    <row r="9483" hidden="1" x14ac:dyDescent="0.25"/>
    <row r="9484" hidden="1" x14ac:dyDescent="0.25"/>
    <row r="9485" hidden="1" x14ac:dyDescent="0.25"/>
    <row r="9486" hidden="1" x14ac:dyDescent="0.25"/>
    <row r="9487" hidden="1" x14ac:dyDescent="0.25"/>
    <row r="9488" hidden="1" x14ac:dyDescent="0.25"/>
    <row r="9489" hidden="1" x14ac:dyDescent="0.25"/>
    <row r="9490" hidden="1" x14ac:dyDescent="0.25"/>
    <row r="9491" hidden="1" x14ac:dyDescent="0.25"/>
    <row r="9492" hidden="1" x14ac:dyDescent="0.25"/>
    <row r="9493" hidden="1" x14ac:dyDescent="0.25"/>
    <row r="9494" hidden="1" x14ac:dyDescent="0.25"/>
    <row r="9495" hidden="1" x14ac:dyDescent="0.25"/>
    <row r="9496" hidden="1" x14ac:dyDescent="0.25"/>
    <row r="9497" hidden="1" x14ac:dyDescent="0.25"/>
    <row r="9498" hidden="1" x14ac:dyDescent="0.25"/>
    <row r="9499" hidden="1" x14ac:dyDescent="0.25"/>
    <row r="9500" hidden="1" x14ac:dyDescent="0.25"/>
    <row r="9501" hidden="1" x14ac:dyDescent="0.25"/>
    <row r="9502" hidden="1" x14ac:dyDescent="0.25"/>
    <row r="9503" hidden="1" x14ac:dyDescent="0.25"/>
    <row r="9504" hidden="1" x14ac:dyDescent="0.25"/>
    <row r="9505" hidden="1" x14ac:dyDescent="0.25"/>
    <row r="9506" hidden="1" x14ac:dyDescent="0.25"/>
    <row r="9507" hidden="1" x14ac:dyDescent="0.25"/>
    <row r="9508" hidden="1" x14ac:dyDescent="0.25"/>
    <row r="9509" hidden="1" x14ac:dyDescent="0.25"/>
    <row r="9510" hidden="1" x14ac:dyDescent="0.25"/>
    <row r="9511" hidden="1" x14ac:dyDescent="0.25"/>
    <row r="9512" hidden="1" x14ac:dyDescent="0.25"/>
    <row r="9513" hidden="1" x14ac:dyDescent="0.25"/>
    <row r="9514" hidden="1" x14ac:dyDescent="0.25"/>
    <row r="9515" hidden="1" x14ac:dyDescent="0.25"/>
    <row r="9516" hidden="1" x14ac:dyDescent="0.25"/>
    <row r="9517" hidden="1" x14ac:dyDescent="0.25"/>
    <row r="9518" hidden="1" x14ac:dyDescent="0.25"/>
    <row r="9519" hidden="1" x14ac:dyDescent="0.25"/>
    <row r="9520" hidden="1" x14ac:dyDescent="0.25"/>
    <row r="9521" hidden="1" x14ac:dyDescent="0.25"/>
    <row r="9522" hidden="1" x14ac:dyDescent="0.25"/>
    <row r="9523" hidden="1" x14ac:dyDescent="0.25"/>
    <row r="9524" hidden="1" x14ac:dyDescent="0.25"/>
    <row r="9525" hidden="1" x14ac:dyDescent="0.25"/>
    <row r="9526" hidden="1" x14ac:dyDescent="0.25"/>
    <row r="9527" hidden="1" x14ac:dyDescent="0.25"/>
    <row r="9528" hidden="1" x14ac:dyDescent="0.25"/>
    <row r="9529" hidden="1" x14ac:dyDescent="0.25"/>
    <row r="9530" hidden="1" x14ac:dyDescent="0.25"/>
    <row r="9531" hidden="1" x14ac:dyDescent="0.25"/>
    <row r="9532" hidden="1" x14ac:dyDescent="0.25"/>
    <row r="9533" hidden="1" x14ac:dyDescent="0.25"/>
    <row r="9534" hidden="1" x14ac:dyDescent="0.25"/>
    <row r="9535" hidden="1" x14ac:dyDescent="0.25"/>
    <row r="9536" hidden="1" x14ac:dyDescent="0.25"/>
    <row r="9537" hidden="1" x14ac:dyDescent="0.25"/>
    <row r="9538" hidden="1" x14ac:dyDescent="0.25"/>
    <row r="9539" hidden="1" x14ac:dyDescent="0.25"/>
    <row r="9540" hidden="1" x14ac:dyDescent="0.25"/>
    <row r="9541" hidden="1" x14ac:dyDescent="0.25"/>
    <row r="9542" hidden="1" x14ac:dyDescent="0.25"/>
    <row r="9543" hidden="1" x14ac:dyDescent="0.25"/>
    <row r="9544" hidden="1" x14ac:dyDescent="0.25"/>
    <row r="9545" hidden="1" x14ac:dyDescent="0.25"/>
    <row r="9546" hidden="1" x14ac:dyDescent="0.25"/>
    <row r="9547" hidden="1" x14ac:dyDescent="0.25"/>
    <row r="9548" hidden="1" x14ac:dyDescent="0.25"/>
    <row r="9549" hidden="1" x14ac:dyDescent="0.25"/>
    <row r="9550" hidden="1" x14ac:dyDescent="0.25"/>
    <row r="9551" hidden="1" x14ac:dyDescent="0.25"/>
    <row r="9552" hidden="1" x14ac:dyDescent="0.25"/>
    <row r="9553" hidden="1" x14ac:dyDescent="0.25"/>
    <row r="9554" hidden="1" x14ac:dyDescent="0.25"/>
    <row r="9555" hidden="1" x14ac:dyDescent="0.25"/>
    <row r="9556" hidden="1" x14ac:dyDescent="0.25"/>
    <row r="9557" hidden="1" x14ac:dyDescent="0.25"/>
    <row r="9558" hidden="1" x14ac:dyDescent="0.25"/>
    <row r="9559" hidden="1" x14ac:dyDescent="0.25"/>
    <row r="9560" hidden="1" x14ac:dyDescent="0.25"/>
    <row r="9561" hidden="1" x14ac:dyDescent="0.25"/>
    <row r="9562" hidden="1" x14ac:dyDescent="0.25"/>
    <row r="9563" hidden="1" x14ac:dyDescent="0.25"/>
    <row r="9564" hidden="1" x14ac:dyDescent="0.25"/>
    <row r="9565" hidden="1" x14ac:dyDescent="0.25"/>
    <row r="9566" hidden="1" x14ac:dyDescent="0.25"/>
    <row r="9567" hidden="1" x14ac:dyDescent="0.25"/>
    <row r="9568" hidden="1" x14ac:dyDescent="0.25"/>
    <row r="9569" hidden="1" x14ac:dyDescent="0.25"/>
    <row r="9570" hidden="1" x14ac:dyDescent="0.25"/>
    <row r="9571" hidden="1" x14ac:dyDescent="0.25"/>
    <row r="9572" hidden="1" x14ac:dyDescent="0.25"/>
    <row r="9573" hidden="1" x14ac:dyDescent="0.25"/>
    <row r="9574" hidden="1" x14ac:dyDescent="0.25"/>
    <row r="9575" hidden="1" x14ac:dyDescent="0.25"/>
    <row r="9576" hidden="1" x14ac:dyDescent="0.25"/>
    <row r="9577" hidden="1" x14ac:dyDescent="0.25"/>
    <row r="9578" hidden="1" x14ac:dyDescent="0.25"/>
    <row r="9579" hidden="1" x14ac:dyDescent="0.25"/>
    <row r="9580" hidden="1" x14ac:dyDescent="0.25"/>
    <row r="9581" hidden="1" x14ac:dyDescent="0.25"/>
    <row r="9582" hidden="1" x14ac:dyDescent="0.25"/>
    <row r="9583" hidden="1" x14ac:dyDescent="0.25"/>
    <row r="9584" hidden="1" x14ac:dyDescent="0.25"/>
    <row r="9585" hidden="1" x14ac:dyDescent="0.25"/>
    <row r="9586" hidden="1" x14ac:dyDescent="0.25"/>
    <row r="9587" hidden="1" x14ac:dyDescent="0.25"/>
    <row r="9588" hidden="1" x14ac:dyDescent="0.25"/>
    <row r="9589" hidden="1" x14ac:dyDescent="0.25"/>
    <row r="9590" hidden="1" x14ac:dyDescent="0.25"/>
    <row r="9591" hidden="1" x14ac:dyDescent="0.25"/>
    <row r="9592" hidden="1" x14ac:dyDescent="0.25"/>
    <row r="9593" hidden="1" x14ac:dyDescent="0.25"/>
    <row r="9594" hidden="1" x14ac:dyDescent="0.25"/>
    <row r="9595" hidden="1" x14ac:dyDescent="0.25"/>
    <row r="9596" hidden="1" x14ac:dyDescent="0.25"/>
    <row r="9597" hidden="1" x14ac:dyDescent="0.25"/>
    <row r="9598" hidden="1" x14ac:dyDescent="0.25"/>
    <row r="9599" hidden="1" x14ac:dyDescent="0.25"/>
    <row r="9600" hidden="1" x14ac:dyDescent="0.25"/>
    <row r="9601" hidden="1" x14ac:dyDescent="0.25"/>
    <row r="9602" hidden="1" x14ac:dyDescent="0.25"/>
    <row r="9603" hidden="1" x14ac:dyDescent="0.25"/>
    <row r="9604" hidden="1" x14ac:dyDescent="0.25"/>
    <row r="9605" hidden="1" x14ac:dyDescent="0.25"/>
    <row r="9606" hidden="1" x14ac:dyDescent="0.25"/>
    <row r="9607" hidden="1" x14ac:dyDescent="0.25"/>
    <row r="9608" hidden="1" x14ac:dyDescent="0.25"/>
    <row r="9609" hidden="1" x14ac:dyDescent="0.25"/>
    <row r="9610" hidden="1" x14ac:dyDescent="0.25"/>
    <row r="9611" hidden="1" x14ac:dyDescent="0.25"/>
    <row r="9612" hidden="1" x14ac:dyDescent="0.25"/>
    <row r="9613" hidden="1" x14ac:dyDescent="0.25"/>
    <row r="9614" hidden="1" x14ac:dyDescent="0.25"/>
    <row r="9615" hidden="1" x14ac:dyDescent="0.25"/>
    <row r="9616" hidden="1" x14ac:dyDescent="0.25"/>
    <row r="9617" hidden="1" x14ac:dyDescent="0.25"/>
    <row r="9618" hidden="1" x14ac:dyDescent="0.25"/>
    <row r="9619" hidden="1" x14ac:dyDescent="0.25"/>
    <row r="9620" hidden="1" x14ac:dyDescent="0.25"/>
    <row r="9621" hidden="1" x14ac:dyDescent="0.25"/>
    <row r="9622" hidden="1" x14ac:dyDescent="0.25"/>
    <row r="9623" hidden="1" x14ac:dyDescent="0.25"/>
    <row r="9624" hidden="1" x14ac:dyDescent="0.25"/>
    <row r="9625" hidden="1" x14ac:dyDescent="0.25"/>
    <row r="9626" hidden="1" x14ac:dyDescent="0.25"/>
    <row r="9627" hidden="1" x14ac:dyDescent="0.25"/>
    <row r="9628" hidden="1" x14ac:dyDescent="0.25"/>
    <row r="9629" hidden="1" x14ac:dyDescent="0.25"/>
    <row r="9630" hidden="1" x14ac:dyDescent="0.25"/>
    <row r="9631" hidden="1" x14ac:dyDescent="0.25"/>
    <row r="9632" hidden="1" x14ac:dyDescent="0.25"/>
    <row r="9633" hidden="1" x14ac:dyDescent="0.25"/>
    <row r="9634" hidden="1" x14ac:dyDescent="0.25"/>
    <row r="9635" hidden="1" x14ac:dyDescent="0.25"/>
    <row r="9636" hidden="1" x14ac:dyDescent="0.25"/>
    <row r="9637" hidden="1" x14ac:dyDescent="0.25"/>
    <row r="9638" hidden="1" x14ac:dyDescent="0.25"/>
    <row r="9639" hidden="1" x14ac:dyDescent="0.25"/>
    <row r="9640" hidden="1" x14ac:dyDescent="0.25"/>
    <row r="9641" hidden="1" x14ac:dyDescent="0.25"/>
    <row r="9642" hidden="1" x14ac:dyDescent="0.25"/>
    <row r="9643" hidden="1" x14ac:dyDescent="0.25"/>
    <row r="9644" hidden="1" x14ac:dyDescent="0.25"/>
    <row r="9645" hidden="1" x14ac:dyDescent="0.25"/>
    <row r="9646" hidden="1" x14ac:dyDescent="0.25"/>
    <row r="9647" hidden="1" x14ac:dyDescent="0.25"/>
    <row r="9648" hidden="1" x14ac:dyDescent="0.25"/>
    <row r="9649" hidden="1" x14ac:dyDescent="0.25"/>
    <row r="9650" hidden="1" x14ac:dyDescent="0.25"/>
    <row r="9651" hidden="1" x14ac:dyDescent="0.25"/>
    <row r="9652" hidden="1" x14ac:dyDescent="0.25"/>
    <row r="9653" hidden="1" x14ac:dyDescent="0.25"/>
    <row r="9654" hidden="1" x14ac:dyDescent="0.25"/>
    <row r="9655" hidden="1" x14ac:dyDescent="0.25"/>
    <row r="9656" hidden="1" x14ac:dyDescent="0.25"/>
    <row r="9657" hidden="1" x14ac:dyDescent="0.25"/>
    <row r="9658" hidden="1" x14ac:dyDescent="0.25"/>
    <row r="9659" hidden="1" x14ac:dyDescent="0.25"/>
    <row r="9660" hidden="1" x14ac:dyDescent="0.25"/>
    <row r="9661" hidden="1" x14ac:dyDescent="0.25"/>
    <row r="9662" hidden="1" x14ac:dyDescent="0.25"/>
    <row r="9663" hidden="1" x14ac:dyDescent="0.25"/>
    <row r="9664" hidden="1" x14ac:dyDescent="0.25"/>
    <row r="9665" hidden="1" x14ac:dyDescent="0.25"/>
    <row r="9666" hidden="1" x14ac:dyDescent="0.25"/>
    <row r="9667" hidden="1" x14ac:dyDescent="0.25"/>
    <row r="9668" hidden="1" x14ac:dyDescent="0.25"/>
    <row r="9669" hidden="1" x14ac:dyDescent="0.25"/>
    <row r="9670" hidden="1" x14ac:dyDescent="0.25"/>
    <row r="9671" hidden="1" x14ac:dyDescent="0.25"/>
    <row r="9672" hidden="1" x14ac:dyDescent="0.25"/>
    <row r="9673" hidden="1" x14ac:dyDescent="0.25"/>
    <row r="9674" hidden="1" x14ac:dyDescent="0.25"/>
    <row r="9675" hidden="1" x14ac:dyDescent="0.25"/>
    <row r="9676" hidden="1" x14ac:dyDescent="0.25"/>
    <row r="9677" hidden="1" x14ac:dyDescent="0.25"/>
    <row r="9678" hidden="1" x14ac:dyDescent="0.25"/>
    <row r="9679" hidden="1" x14ac:dyDescent="0.25"/>
    <row r="9680" hidden="1" x14ac:dyDescent="0.25"/>
    <row r="9681" hidden="1" x14ac:dyDescent="0.25"/>
    <row r="9682" hidden="1" x14ac:dyDescent="0.25"/>
    <row r="9683" hidden="1" x14ac:dyDescent="0.25"/>
    <row r="9684" hidden="1" x14ac:dyDescent="0.25"/>
    <row r="9685" hidden="1" x14ac:dyDescent="0.25"/>
    <row r="9686" hidden="1" x14ac:dyDescent="0.25"/>
    <row r="9687" hidden="1" x14ac:dyDescent="0.25"/>
    <row r="9688" hidden="1" x14ac:dyDescent="0.25"/>
    <row r="9689" hidden="1" x14ac:dyDescent="0.25"/>
    <row r="9690" hidden="1" x14ac:dyDescent="0.25"/>
    <row r="9691" hidden="1" x14ac:dyDescent="0.25"/>
    <row r="9692" hidden="1" x14ac:dyDescent="0.25"/>
    <row r="9693" hidden="1" x14ac:dyDescent="0.25"/>
    <row r="9694" hidden="1" x14ac:dyDescent="0.25"/>
    <row r="9695" hidden="1" x14ac:dyDescent="0.25"/>
    <row r="9696" hidden="1" x14ac:dyDescent="0.25"/>
    <row r="9697" hidden="1" x14ac:dyDescent="0.25"/>
    <row r="9698" hidden="1" x14ac:dyDescent="0.25"/>
    <row r="9699" hidden="1" x14ac:dyDescent="0.25"/>
    <row r="9700" hidden="1" x14ac:dyDescent="0.25"/>
    <row r="9701" hidden="1" x14ac:dyDescent="0.25"/>
    <row r="9702" hidden="1" x14ac:dyDescent="0.25"/>
    <row r="9703" hidden="1" x14ac:dyDescent="0.25"/>
    <row r="9704" hidden="1" x14ac:dyDescent="0.25"/>
    <row r="9705" hidden="1" x14ac:dyDescent="0.25"/>
    <row r="9706" hidden="1" x14ac:dyDescent="0.25"/>
    <row r="9707" hidden="1" x14ac:dyDescent="0.25"/>
    <row r="9708" hidden="1" x14ac:dyDescent="0.25"/>
    <row r="9709" hidden="1" x14ac:dyDescent="0.25"/>
    <row r="9710" hidden="1" x14ac:dyDescent="0.25"/>
    <row r="9711" hidden="1" x14ac:dyDescent="0.25"/>
    <row r="9712" hidden="1" x14ac:dyDescent="0.25"/>
    <row r="9713" hidden="1" x14ac:dyDescent="0.25"/>
    <row r="9714" hidden="1" x14ac:dyDescent="0.25"/>
    <row r="9715" hidden="1" x14ac:dyDescent="0.25"/>
    <row r="9716" hidden="1" x14ac:dyDescent="0.25"/>
    <row r="9717" hidden="1" x14ac:dyDescent="0.25"/>
    <row r="9718" hidden="1" x14ac:dyDescent="0.25"/>
    <row r="9719" hidden="1" x14ac:dyDescent="0.25"/>
    <row r="9720" hidden="1" x14ac:dyDescent="0.25"/>
    <row r="9721" hidden="1" x14ac:dyDescent="0.25"/>
    <row r="9722" hidden="1" x14ac:dyDescent="0.25"/>
    <row r="9723" hidden="1" x14ac:dyDescent="0.25"/>
    <row r="9724" hidden="1" x14ac:dyDescent="0.25"/>
    <row r="9725" hidden="1" x14ac:dyDescent="0.25"/>
    <row r="9726" hidden="1" x14ac:dyDescent="0.25"/>
    <row r="9727" hidden="1" x14ac:dyDescent="0.25"/>
    <row r="9728" hidden="1" x14ac:dyDescent="0.25"/>
    <row r="9729" hidden="1" x14ac:dyDescent="0.25"/>
    <row r="9730" hidden="1" x14ac:dyDescent="0.25"/>
    <row r="9731" hidden="1" x14ac:dyDescent="0.25"/>
    <row r="9732" hidden="1" x14ac:dyDescent="0.25"/>
    <row r="9733" hidden="1" x14ac:dyDescent="0.25"/>
    <row r="9734" hidden="1" x14ac:dyDescent="0.25"/>
    <row r="9735" hidden="1" x14ac:dyDescent="0.25"/>
    <row r="9736" hidden="1" x14ac:dyDescent="0.25"/>
    <row r="9737" hidden="1" x14ac:dyDescent="0.25"/>
    <row r="9738" hidden="1" x14ac:dyDescent="0.25"/>
    <row r="9739" hidden="1" x14ac:dyDescent="0.25"/>
    <row r="9740" hidden="1" x14ac:dyDescent="0.25"/>
    <row r="9741" hidden="1" x14ac:dyDescent="0.25"/>
    <row r="9742" hidden="1" x14ac:dyDescent="0.25"/>
    <row r="9743" hidden="1" x14ac:dyDescent="0.25"/>
    <row r="9744" hidden="1" x14ac:dyDescent="0.25"/>
    <row r="9745" hidden="1" x14ac:dyDescent="0.25"/>
    <row r="9746" hidden="1" x14ac:dyDescent="0.25"/>
    <row r="9747" hidden="1" x14ac:dyDescent="0.25"/>
    <row r="9748" hidden="1" x14ac:dyDescent="0.25"/>
    <row r="9749" hidden="1" x14ac:dyDescent="0.25"/>
    <row r="9750" hidden="1" x14ac:dyDescent="0.25"/>
    <row r="9751" hidden="1" x14ac:dyDescent="0.25"/>
    <row r="9752" hidden="1" x14ac:dyDescent="0.25"/>
    <row r="9753" hidden="1" x14ac:dyDescent="0.25"/>
    <row r="9754" hidden="1" x14ac:dyDescent="0.25"/>
    <row r="9755" hidden="1" x14ac:dyDescent="0.25"/>
    <row r="9756" hidden="1" x14ac:dyDescent="0.25"/>
    <row r="9757" hidden="1" x14ac:dyDescent="0.25"/>
    <row r="9758" hidden="1" x14ac:dyDescent="0.25"/>
    <row r="9759" hidden="1" x14ac:dyDescent="0.25"/>
    <row r="9760" hidden="1" x14ac:dyDescent="0.25"/>
    <row r="9761" hidden="1" x14ac:dyDescent="0.25"/>
    <row r="9762" hidden="1" x14ac:dyDescent="0.25"/>
    <row r="9763" hidden="1" x14ac:dyDescent="0.25"/>
    <row r="9764" hidden="1" x14ac:dyDescent="0.25"/>
    <row r="9765" hidden="1" x14ac:dyDescent="0.25"/>
    <row r="9766" hidden="1" x14ac:dyDescent="0.25"/>
    <row r="9767" hidden="1" x14ac:dyDescent="0.25"/>
    <row r="9768" hidden="1" x14ac:dyDescent="0.25"/>
    <row r="9769" hidden="1" x14ac:dyDescent="0.25"/>
    <row r="9770" hidden="1" x14ac:dyDescent="0.25"/>
    <row r="9771" hidden="1" x14ac:dyDescent="0.25"/>
    <row r="9772" hidden="1" x14ac:dyDescent="0.25"/>
    <row r="9773" hidden="1" x14ac:dyDescent="0.25"/>
    <row r="9774" hidden="1" x14ac:dyDescent="0.25"/>
    <row r="9775" hidden="1" x14ac:dyDescent="0.25"/>
    <row r="9776" hidden="1" x14ac:dyDescent="0.25"/>
    <row r="9777" hidden="1" x14ac:dyDescent="0.25"/>
    <row r="9778" hidden="1" x14ac:dyDescent="0.25"/>
    <row r="9779" hidden="1" x14ac:dyDescent="0.25"/>
    <row r="9780" hidden="1" x14ac:dyDescent="0.25"/>
    <row r="9781" hidden="1" x14ac:dyDescent="0.25"/>
    <row r="9782" hidden="1" x14ac:dyDescent="0.25"/>
    <row r="9783" hidden="1" x14ac:dyDescent="0.25"/>
    <row r="9784" hidden="1" x14ac:dyDescent="0.25"/>
    <row r="9785" hidden="1" x14ac:dyDescent="0.25"/>
    <row r="9786" hidden="1" x14ac:dyDescent="0.25"/>
    <row r="9787" hidden="1" x14ac:dyDescent="0.25"/>
    <row r="9788" hidden="1" x14ac:dyDescent="0.25"/>
    <row r="9789" hidden="1" x14ac:dyDescent="0.25"/>
    <row r="9790" hidden="1" x14ac:dyDescent="0.25"/>
    <row r="9791" hidden="1" x14ac:dyDescent="0.25"/>
    <row r="9792" hidden="1" x14ac:dyDescent="0.25"/>
    <row r="9793" hidden="1" x14ac:dyDescent="0.25"/>
    <row r="9794" hidden="1" x14ac:dyDescent="0.25"/>
    <row r="9795" hidden="1" x14ac:dyDescent="0.25"/>
    <row r="9796" hidden="1" x14ac:dyDescent="0.25"/>
    <row r="9797" hidden="1" x14ac:dyDescent="0.25"/>
    <row r="9798" hidden="1" x14ac:dyDescent="0.25"/>
    <row r="9799" hidden="1" x14ac:dyDescent="0.25"/>
    <row r="9800" hidden="1" x14ac:dyDescent="0.25"/>
    <row r="9801" hidden="1" x14ac:dyDescent="0.25"/>
    <row r="9802" hidden="1" x14ac:dyDescent="0.25"/>
    <row r="9803" hidden="1" x14ac:dyDescent="0.25"/>
    <row r="9804" hidden="1" x14ac:dyDescent="0.25"/>
    <row r="9805" hidden="1" x14ac:dyDescent="0.25"/>
    <row r="9806" hidden="1" x14ac:dyDescent="0.25"/>
    <row r="9807" hidden="1" x14ac:dyDescent="0.25"/>
    <row r="9808" hidden="1" x14ac:dyDescent="0.25"/>
    <row r="9809" hidden="1" x14ac:dyDescent="0.25"/>
    <row r="9810" hidden="1" x14ac:dyDescent="0.25"/>
    <row r="9811" hidden="1" x14ac:dyDescent="0.25"/>
    <row r="9812" hidden="1" x14ac:dyDescent="0.25"/>
    <row r="9813" hidden="1" x14ac:dyDescent="0.25"/>
    <row r="9814" hidden="1" x14ac:dyDescent="0.25"/>
    <row r="9815" hidden="1" x14ac:dyDescent="0.25"/>
    <row r="9816" hidden="1" x14ac:dyDescent="0.25"/>
    <row r="9817" hidden="1" x14ac:dyDescent="0.25"/>
    <row r="9818" hidden="1" x14ac:dyDescent="0.25"/>
    <row r="9819" hidden="1" x14ac:dyDescent="0.25"/>
    <row r="9820" hidden="1" x14ac:dyDescent="0.25"/>
    <row r="9821" hidden="1" x14ac:dyDescent="0.25"/>
    <row r="9822" hidden="1" x14ac:dyDescent="0.25"/>
    <row r="9823" hidden="1" x14ac:dyDescent="0.25"/>
    <row r="9824" hidden="1" x14ac:dyDescent="0.25"/>
    <row r="9825" hidden="1" x14ac:dyDescent="0.25"/>
    <row r="9826" hidden="1" x14ac:dyDescent="0.25"/>
    <row r="9827" hidden="1" x14ac:dyDescent="0.25"/>
    <row r="9828" hidden="1" x14ac:dyDescent="0.25"/>
    <row r="9829" hidden="1" x14ac:dyDescent="0.25"/>
    <row r="9830" hidden="1" x14ac:dyDescent="0.25"/>
    <row r="9831" hidden="1" x14ac:dyDescent="0.25"/>
    <row r="9832" hidden="1" x14ac:dyDescent="0.25"/>
    <row r="9833" hidden="1" x14ac:dyDescent="0.25"/>
    <row r="9834" hidden="1" x14ac:dyDescent="0.25"/>
    <row r="9835" hidden="1" x14ac:dyDescent="0.25"/>
    <row r="9836" hidden="1" x14ac:dyDescent="0.25"/>
    <row r="9837" hidden="1" x14ac:dyDescent="0.25"/>
    <row r="9838" hidden="1" x14ac:dyDescent="0.25"/>
    <row r="9839" hidden="1" x14ac:dyDescent="0.25"/>
    <row r="9840" hidden="1" x14ac:dyDescent="0.25"/>
    <row r="9841" hidden="1" x14ac:dyDescent="0.25"/>
    <row r="9842" hidden="1" x14ac:dyDescent="0.25"/>
    <row r="9843" hidden="1" x14ac:dyDescent="0.25"/>
    <row r="9844" hidden="1" x14ac:dyDescent="0.25"/>
    <row r="9845" hidden="1" x14ac:dyDescent="0.25"/>
    <row r="9846" hidden="1" x14ac:dyDescent="0.25"/>
    <row r="9847" hidden="1" x14ac:dyDescent="0.25"/>
    <row r="9848" hidden="1" x14ac:dyDescent="0.25"/>
    <row r="9849" hidden="1" x14ac:dyDescent="0.25"/>
    <row r="9850" hidden="1" x14ac:dyDescent="0.25"/>
    <row r="9851" hidden="1" x14ac:dyDescent="0.25"/>
    <row r="9852" hidden="1" x14ac:dyDescent="0.25"/>
    <row r="9853" hidden="1" x14ac:dyDescent="0.25"/>
    <row r="9854" hidden="1" x14ac:dyDescent="0.25"/>
    <row r="9855" hidden="1" x14ac:dyDescent="0.25"/>
    <row r="9856" hidden="1" x14ac:dyDescent="0.25"/>
    <row r="9857" hidden="1" x14ac:dyDescent="0.25"/>
    <row r="9858" hidden="1" x14ac:dyDescent="0.25"/>
    <row r="9859" hidden="1" x14ac:dyDescent="0.25"/>
    <row r="9860" hidden="1" x14ac:dyDescent="0.25"/>
    <row r="9861" hidden="1" x14ac:dyDescent="0.25"/>
    <row r="9862" hidden="1" x14ac:dyDescent="0.25"/>
    <row r="9863" hidden="1" x14ac:dyDescent="0.25"/>
    <row r="9864" hidden="1" x14ac:dyDescent="0.25"/>
    <row r="9865" hidden="1" x14ac:dyDescent="0.25"/>
    <row r="9866" hidden="1" x14ac:dyDescent="0.25"/>
    <row r="9867" hidden="1" x14ac:dyDescent="0.25"/>
    <row r="9868" hidden="1" x14ac:dyDescent="0.25"/>
    <row r="9869" hidden="1" x14ac:dyDescent="0.25"/>
    <row r="9870" hidden="1" x14ac:dyDescent="0.25"/>
    <row r="9871" hidden="1" x14ac:dyDescent="0.25"/>
    <row r="9872" hidden="1" x14ac:dyDescent="0.25"/>
    <row r="9873" hidden="1" x14ac:dyDescent="0.25"/>
    <row r="9874" hidden="1" x14ac:dyDescent="0.25"/>
    <row r="9875" hidden="1" x14ac:dyDescent="0.25"/>
    <row r="9876" hidden="1" x14ac:dyDescent="0.25"/>
    <row r="9877" hidden="1" x14ac:dyDescent="0.25"/>
    <row r="9878" hidden="1" x14ac:dyDescent="0.25"/>
    <row r="9879" hidden="1" x14ac:dyDescent="0.25"/>
    <row r="9880" hidden="1" x14ac:dyDescent="0.25"/>
    <row r="9881" hidden="1" x14ac:dyDescent="0.25"/>
    <row r="9882" hidden="1" x14ac:dyDescent="0.25"/>
    <row r="9883" hidden="1" x14ac:dyDescent="0.25"/>
    <row r="9884" hidden="1" x14ac:dyDescent="0.25"/>
    <row r="9885" hidden="1" x14ac:dyDescent="0.25"/>
    <row r="9886" hidden="1" x14ac:dyDescent="0.25"/>
    <row r="9887" hidden="1" x14ac:dyDescent="0.25"/>
    <row r="9888" hidden="1" x14ac:dyDescent="0.25"/>
    <row r="9889" hidden="1" x14ac:dyDescent="0.25"/>
    <row r="9890" hidden="1" x14ac:dyDescent="0.25"/>
    <row r="9891" hidden="1" x14ac:dyDescent="0.25"/>
    <row r="9892" hidden="1" x14ac:dyDescent="0.25"/>
    <row r="9893" hidden="1" x14ac:dyDescent="0.25"/>
    <row r="9894" hidden="1" x14ac:dyDescent="0.25"/>
    <row r="9895" hidden="1" x14ac:dyDescent="0.25"/>
    <row r="9896" hidden="1" x14ac:dyDescent="0.25"/>
    <row r="9897" hidden="1" x14ac:dyDescent="0.25"/>
    <row r="9898" hidden="1" x14ac:dyDescent="0.25"/>
    <row r="9899" hidden="1" x14ac:dyDescent="0.25"/>
    <row r="9900" hidden="1" x14ac:dyDescent="0.25"/>
    <row r="9901" hidden="1" x14ac:dyDescent="0.25"/>
    <row r="9902" hidden="1" x14ac:dyDescent="0.25"/>
    <row r="9903" hidden="1" x14ac:dyDescent="0.25"/>
    <row r="9904" hidden="1" x14ac:dyDescent="0.25"/>
    <row r="9905" hidden="1" x14ac:dyDescent="0.25"/>
    <row r="9906" hidden="1" x14ac:dyDescent="0.25"/>
    <row r="9907" hidden="1" x14ac:dyDescent="0.25"/>
    <row r="9908" hidden="1" x14ac:dyDescent="0.25"/>
    <row r="9909" hidden="1" x14ac:dyDescent="0.25"/>
    <row r="9910" hidden="1" x14ac:dyDescent="0.25"/>
    <row r="9911" hidden="1" x14ac:dyDescent="0.25"/>
    <row r="9912" hidden="1" x14ac:dyDescent="0.25"/>
    <row r="9913" hidden="1" x14ac:dyDescent="0.25"/>
    <row r="9914" hidden="1" x14ac:dyDescent="0.25"/>
    <row r="9915" hidden="1" x14ac:dyDescent="0.25"/>
    <row r="9916" hidden="1" x14ac:dyDescent="0.25"/>
    <row r="9917" hidden="1" x14ac:dyDescent="0.25"/>
    <row r="9918" hidden="1" x14ac:dyDescent="0.25"/>
    <row r="9919" hidden="1" x14ac:dyDescent="0.25"/>
    <row r="9920" hidden="1" x14ac:dyDescent="0.25"/>
    <row r="9921" hidden="1" x14ac:dyDescent="0.25"/>
    <row r="9922" hidden="1" x14ac:dyDescent="0.25"/>
    <row r="9923" hidden="1" x14ac:dyDescent="0.25"/>
    <row r="9924" hidden="1" x14ac:dyDescent="0.25"/>
    <row r="9925" hidden="1" x14ac:dyDescent="0.25"/>
    <row r="9926" hidden="1" x14ac:dyDescent="0.25"/>
    <row r="9927" hidden="1" x14ac:dyDescent="0.25"/>
    <row r="9928" hidden="1" x14ac:dyDescent="0.25"/>
    <row r="9929" hidden="1" x14ac:dyDescent="0.25"/>
    <row r="9930" hidden="1" x14ac:dyDescent="0.25"/>
    <row r="9931" hidden="1" x14ac:dyDescent="0.25"/>
    <row r="9932" hidden="1" x14ac:dyDescent="0.25"/>
    <row r="9933" hidden="1" x14ac:dyDescent="0.25"/>
    <row r="9934" hidden="1" x14ac:dyDescent="0.25"/>
    <row r="9935" hidden="1" x14ac:dyDescent="0.25"/>
    <row r="9936" hidden="1" x14ac:dyDescent="0.25"/>
    <row r="9937" hidden="1" x14ac:dyDescent="0.25"/>
    <row r="9938" hidden="1" x14ac:dyDescent="0.25"/>
    <row r="9939" hidden="1" x14ac:dyDescent="0.25"/>
    <row r="9940" hidden="1" x14ac:dyDescent="0.25"/>
    <row r="9941" hidden="1" x14ac:dyDescent="0.25"/>
    <row r="9942" hidden="1" x14ac:dyDescent="0.25"/>
    <row r="9943" hidden="1" x14ac:dyDescent="0.25"/>
    <row r="9944" hidden="1" x14ac:dyDescent="0.25"/>
    <row r="9945" hidden="1" x14ac:dyDescent="0.25"/>
    <row r="9946" hidden="1" x14ac:dyDescent="0.25"/>
    <row r="9947" hidden="1" x14ac:dyDescent="0.25"/>
    <row r="9948" hidden="1" x14ac:dyDescent="0.25"/>
    <row r="9949" hidden="1" x14ac:dyDescent="0.25"/>
    <row r="9950" hidden="1" x14ac:dyDescent="0.25"/>
    <row r="9951" hidden="1" x14ac:dyDescent="0.25"/>
    <row r="9952" hidden="1" x14ac:dyDescent="0.25"/>
    <row r="9953" hidden="1" x14ac:dyDescent="0.25"/>
    <row r="9954" hidden="1" x14ac:dyDescent="0.25"/>
    <row r="9955" hidden="1" x14ac:dyDescent="0.25"/>
    <row r="9956" hidden="1" x14ac:dyDescent="0.25"/>
    <row r="9957" hidden="1" x14ac:dyDescent="0.25"/>
    <row r="9958" hidden="1" x14ac:dyDescent="0.25"/>
    <row r="9959" hidden="1" x14ac:dyDescent="0.25"/>
    <row r="9960" hidden="1" x14ac:dyDescent="0.25"/>
    <row r="9961" hidden="1" x14ac:dyDescent="0.25"/>
    <row r="9962" hidden="1" x14ac:dyDescent="0.25"/>
    <row r="9963" hidden="1" x14ac:dyDescent="0.25"/>
    <row r="9964" hidden="1" x14ac:dyDescent="0.25"/>
    <row r="9965" hidden="1" x14ac:dyDescent="0.25"/>
    <row r="9966" hidden="1" x14ac:dyDescent="0.25"/>
    <row r="9967" hidden="1" x14ac:dyDescent="0.25"/>
    <row r="9968" hidden="1" x14ac:dyDescent="0.25"/>
    <row r="9969" hidden="1" x14ac:dyDescent="0.25"/>
    <row r="9970" hidden="1" x14ac:dyDescent="0.25"/>
    <row r="9971" hidden="1" x14ac:dyDescent="0.25"/>
    <row r="9972" hidden="1" x14ac:dyDescent="0.25"/>
    <row r="9973" hidden="1" x14ac:dyDescent="0.25"/>
    <row r="9974" hidden="1" x14ac:dyDescent="0.25"/>
    <row r="9975" hidden="1" x14ac:dyDescent="0.25"/>
    <row r="9976" hidden="1" x14ac:dyDescent="0.25"/>
    <row r="9977" hidden="1" x14ac:dyDescent="0.25"/>
    <row r="9978" hidden="1" x14ac:dyDescent="0.25"/>
    <row r="9979" hidden="1" x14ac:dyDescent="0.25"/>
    <row r="9980" hidden="1" x14ac:dyDescent="0.25"/>
    <row r="9981" hidden="1" x14ac:dyDescent="0.25"/>
    <row r="9982" hidden="1" x14ac:dyDescent="0.25"/>
    <row r="9983" hidden="1" x14ac:dyDescent="0.25"/>
    <row r="9984" hidden="1" x14ac:dyDescent="0.25"/>
    <row r="9985" hidden="1" x14ac:dyDescent="0.25"/>
    <row r="9986" hidden="1" x14ac:dyDescent="0.25"/>
    <row r="9987" hidden="1" x14ac:dyDescent="0.25"/>
    <row r="9988" hidden="1" x14ac:dyDescent="0.25"/>
    <row r="9989" hidden="1" x14ac:dyDescent="0.25"/>
    <row r="9990" hidden="1" x14ac:dyDescent="0.25"/>
    <row r="9991" hidden="1" x14ac:dyDescent="0.25"/>
    <row r="9992" hidden="1" x14ac:dyDescent="0.25"/>
    <row r="9993" hidden="1" x14ac:dyDescent="0.25"/>
    <row r="9994" hidden="1" x14ac:dyDescent="0.25"/>
    <row r="9995" hidden="1" x14ac:dyDescent="0.25"/>
    <row r="9996" hidden="1" x14ac:dyDescent="0.25"/>
    <row r="9997" hidden="1" x14ac:dyDescent="0.25"/>
    <row r="9998" hidden="1" x14ac:dyDescent="0.25"/>
    <row r="9999" hidden="1" x14ac:dyDescent="0.25"/>
    <row r="10000" hidden="1" x14ac:dyDescent="0.25"/>
    <row r="10001" hidden="1" x14ac:dyDescent="0.25"/>
    <row r="10002" hidden="1" x14ac:dyDescent="0.25"/>
    <row r="10003" hidden="1" x14ac:dyDescent="0.25"/>
    <row r="10004" hidden="1" x14ac:dyDescent="0.25"/>
    <row r="10005" hidden="1" x14ac:dyDescent="0.25"/>
    <row r="10006" hidden="1" x14ac:dyDescent="0.25"/>
    <row r="10007" hidden="1" x14ac:dyDescent="0.25"/>
    <row r="10008" hidden="1" x14ac:dyDescent="0.25"/>
    <row r="10009" hidden="1" x14ac:dyDescent="0.25"/>
    <row r="10010" hidden="1" x14ac:dyDescent="0.25"/>
    <row r="10011" hidden="1" x14ac:dyDescent="0.25"/>
    <row r="10012" hidden="1" x14ac:dyDescent="0.25"/>
    <row r="10013" hidden="1" x14ac:dyDescent="0.25"/>
    <row r="10014" hidden="1" x14ac:dyDescent="0.25"/>
    <row r="10015" hidden="1" x14ac:dyDescent="0.25"/>
    <row r="10016" hidden="1" x14ac:dyDescent="0.25"/>
    <row r="10017" hidden="1" x14ac:dyDescent="0.25"/>
    <row r="10018" hidden="1" x14ac:dyDescent="0.25"/>
    <row r="10019" hidden="1" x14ac:dyDescent="0.25"/>
    <row r="10020" hidden="1" x14ac:dyDescent="0.25"/>
    <row r="10021" hidden="1" x14ac:dyDescent="0.25"/>
    <row r="10022" hidden="1" x14ac:dyDescent="0.25"/>
    <row r="10023" hidden="1" x14ac:dyDescent="0.25"/>
    <row r="10024" hidden="1" x14ac:dyDescent="0.25"/>
    <row r="10025" hidden="1" x14ac:dyDescent="0.25"/>
    <row r="10026" hidden="1" x14ac:dyDescent="0.25"/>
    <row r="10027" hidden="1" x14ac:dyDescent="0.25"/>
    <row r="10028" hidden="1" x14ac:dyDescent="0.25"/>
    <row r="10029" hidden="1" x14ac:dyDescent="0.25"/>
    <row r="10030" hidden="1" x14ac:dyDescent="0.25"/>
    <row r="10031" hidden="1" x14ac:dyDescent="0.25"/>
    <row r="10032" hidden="1" x14ac:dyDescent="0.25"/>
    <row r="10033" hidden="1" x14ac:dyDescent="0.25"/>
    <row r="10034" hidden="1" x14ac:dyDescent="0.25"/>
    <row r="10035" hidden="1" x14ac:dyDescent="0.25"/>
    <row r="10036" hidden="1" x14ac:dyDescent="0.25"/>
    <row r="10037" hidden="1" x14ac:dyDescent="0.25"/>
    <row r="10038" hidden="1" x14ac:dyDescent="0.25"/>
    <row r="10039" hidden="1" x14ac:dyDescent="0.25"/>
    <row r="10040" hidden="1" x14ac:dyDescent="0.25"/>
    <row r="10041" hidden="1" x14ac:dyDescent="0.25"/>
    <row r="10042" hidden="1" x14ac:dyDescent="0.25"/>
    <row r="10043" hidden="1" x14ac:dyDescent="0.25"/>
    <row r="10044" hidden="1" x14ac:dyDescent="0.25"/>
    <row r="10045" hidden="1" x14ac:dyDescent="0.25"/>
    <row r="10046" hidden="1" x14ac:dyDescent="0.25"/>
    <row r="10047" hidden="1" x14ac:dyDescent="0.25"/>
    <row r="10048" hidden="1" x14ac:dyDescent="0.25"/>
    <row r="10049" hidden="1" x14ac:dyDescent="0.25"/>
    <row r="10050" hidden="1" x14ac:dyDescent="0.25"/>
    <row r="10051" hidden="1" x14ac:dyDescent="0.25"/>
    <row r="10052" hidden="1" x14ac:dyDescent="0.25"/>
    <row r="10053" hidden="1" x14ac:dyDescent="0.25"/>
    <row r="10054" hidden="1" x14ac:dyDescent="0.25"/>
    <row r="10055" hidden="1" x14ac:dyDescent="0.25"/>
    <row r="10056" hidden="1" x14ac:dyDescent="0.25"/>
    <row r="10057" hidden="1" x14ac:dyDescent="0.25"/>
    <row r="10058" hidden="1" x14ac:dyDescent="0.25"/>
    <row r="10059" hidden="1" x14ac:dyDescent="0.25"/>
    <row r="10060" hidden="1" x14ac:dyDescent="0.25"/>
    <row r="10061" hidden="1" x14ac:dyDescent="0.25"/>
    <row r="10062" hidden="1" x14ac:dyDescent="0.25"/>
    <row r="10063" hidden="1" x14ac:dyDescent="0.25"/>
    <row r="10064" hidden="1" x14ac:dyDescent="0.25"/>
    <row r="10065" hidden="1" x14ac:dyDescent="0.25"/>
    <row r="10066" hidden="1" x14ac:dyDescent="0.25"/>
    <row r="10067" hidden="1" x14ac:dyDescent="0.25"/>
    <row r="10068" hidden="1" x14ac:dyDescent="0.25"/>
    <row r="10069" hidden="1" x14ac:dyDescent="0.25"/>
    <row r="10070" hidden="1" x14ac:dyDescent="0.25"/>
    <row r="10071" hidden="1" x14ac:dyDescent="0.25"/>
    <row r="10072" hidden="1" x14ac:dyDescent="0.25"/>
    <row r="10073" hidden="1" x14ac:dyDescent="0.25"/>
    <row r="10074" hidden="1" x14ac:dyDescent="0.25"/>
    <row r="10075" hidden="1" x14ac:dyDescent="0.25"/>
    <row r="10076" hidden="1" x14ac:dyDescent="0.25"/>
    <row r="10077" hidden="1" x14ac:dyDescent="0.25"/>
    <row r="10078" hidden="1" x14ac:dyDescent="0.25"/>
    <row r="10079" hidden="1" x14ac:dyDescent="0.25"/>
    <row r="10080" hidden="1" x14ac:dyDescent="0.25"/>
    <row r="10081" hidden="1" x14ac:dyDescent="0.25"/>
    <row r="10082" hidden="1" x14ac:dyDescent="0.25"/>
    <row r="10083" hidden="1" x14ac:dyDescent="0.25"/>
    <row r="10084" hidden="1" x14ac:dyDescent="0.25"/>
    <row r="10085" hidden="1" x14ac:dyDescent="0.25"/>
    <row r="10086" hidden="1" x14ac:dyDescent="0.25"/>
    <row r="10087" hidden="1" x14ac:dyDescent="0.25"/>
    <row r="10088" hidden="1" x14ac:dyDescent="0.25"/>
    <row r="10089" hidden="1" x14ac:dyDescent="0.25"/>
    <row r="10090" hidden="1" x14ac:dyDescent="0.25"/>
    <row r="10091" hidden="1" x14ac:dyDescent="0.25"/>
    <row r="10092" hidden="1" x14ac:dyDescent="0.25"/>
    <row r="10093" hidden="1" x14ac:dyDescent="0.25"/>
    <row r="10094" hidden="1" x14ac:dyDescent="0.25"/>
    <row r="10095" hidden="1" x14ac:dyDescent="0.25"/>
    <row r="10096" hidden="1" x14ac:dyDescent="0.25"/>
    <row r="10097" hidden="1" x14ac:dyDescent="0.25"/>
    <row r="10098" hidden="1" x14ac:dyDescent="0.25"/>
    <row r="10099" hidden="1" x14ac:dyDescent="0.25"/>
    <row r="10100" hidden="1" x14ac:dyDescent="0.25"/>
    <row r="10101" hidden="1" x14ac:dyDescent="0.25"/>
    <row r="10102" hidden="1" x14ac:dyDescent="0.25"/>
    <row r="10103" hidden="1" x14ac:dyDescent="0.25"/>
    <row r="10104" hidden="1" x14ac:dyDescent="0.25"/>
    <row r="10105" hidden="1" x14ac:dyDescent="0.25"/>
    <row r="10106" hidden="1" x14ac:dyDescent="0.25"/>
    <row r="10107" hidden="1" x14ac:dyDescent="0.25"/>
    <row r="10108" hidden="1" x14ac:dyDescent="0.25"/>
    <row r="10109" hidden="1" x14ac:dyDescent="0.25"/>
    <row r="10110" hidden="1" x14ac:dyDescent="0.25"/>
    <row r="10111" hidden="1" x14ac:dyDescent="0.25"/>
    <row r="10112" hidden="1" x14ac:dyDescent="0.25"/>
    <row r="10113" hidden="1" x14ac:dyDescent="0.25"/>
    <row r="10114" hidden="1" x14ac:dyDescent="0.25"/>
    <row r="10115" hidden="1" x14ac:dyDescent="0.25"/>
    <row r="10116" hidden="1" x14ac:dyDescent="0.25"/>
    <row r="10117" hidden="1" x14ac:dyDescent="0.25"/>
    <row r="10118" hidden="1" x14ac:dyDescent="0.25"/>
    <row r="10119" hidden="1" x14ac:dyDescent="0.25"/>
    <row r="10120" hidden="1" x14ac:dyDescent="0.25"/>
    <row r="10121" hidden="1" x14ac:dyDescent="0.25"/>
    <row r="10122" hidden="1" x14ac:dyDescent="0.25"/>
    <row r="10123" hidden="1" x14ac:dyDescent="0.25"/>
    <row r="10124" hidden="1" x14ac:dyDescent="0.25"/>
    <row r="10125" hidden="1" x14ac:dyDescent="0.25"/>
    <row r="10126" hidden="1" x14ac:dyDescent="0.25"/>
    <row r="10127" hidden="1" x14ac:dyDescent="0.25"/>
    <row r="10128" hidden="1" x14ac:dyDescent="0.25"/>
    <row r="10129" hidden="1" x14ac:dyDescent="0.25"/>
    <row r="10130" hidden="1" x14ac:dyDescent="0.25"/>
    <row r="10131" hidden="1" x14ac:dyDescent="0.25"/>
    <row r="10132" hidden="1" x14ac:dyDescent="0.25"/>
    <row r="10133" hidden="1" x14ac:dyDescent="0.25"/>
    <row r="10134" hidden="1" x14ac:dyDescent="0.25"/>
    <row r="10135" hidden="1" x14ac:dyDescent="0.25"/>
    <row r="10136" hidden="1" x14ac:dyDescent="0.25"/>
    <row r="10137" hidden="1" x14ac:dyDescent="0.25"/>
    <row r="10138" hidden="1" x14ac:dyDescent="0.25"/>
    <row r="10139" hidden="1" x14ac:dyDescent="0.25"/>
    <row r="10140" hidden="1" x14ac:dyDescent="0.25"/>
    <row r="10141" hidden="1" x14ac:dyDescent="0.25"/>
    <row r="10142" hidden="1" x14ac:dyDescent="0.25"/>
    <row r="10143" hidden="1" x14ac:dyDescent="0.25"/>
    <row r="10144" hidden="1" x14ac:dyDescent="0.25"/>
    <row r="10145" hidden="1" x14ac:dyDescent="0.25"/>
    <row r="10146" hidden="1" x14ac:dyDescent="0.25"/>
    <row r="10147" hidden="1" x14ac:dyDescent="0.25"/>
    <row r="10148" hidden="1" x14ac:dyDescent="0.25"/>
    <row r="10149" hidden="1" x14ac:dyDescent="0.25"/>
    <row r="10150" hidden="1" x14ac:dyDescent="0.25"/>
    <row r="10151" hidden="1" x14ac:dyDescent="0.25"/>
    <row r="10152" hidden="1" x14ac:dyDescent="0.25"/>
    <row r="10153" hidden="1" x14ac:dyDescent="0.25"/>
    <row r="10154" hidden="1" x14ac:dyDescent="0.25"/>
    <row r="10155" hidden="1" x14ac:dyDescent="0.25"/>
    <row r="10156" hidden="1" x14ac:dyDescent="0.25"/>
    <row r="10157" hidden="1" x14ac:dyDescent="0.25"/>
    <row r="10158" hidden="1" x14ac:dyDescent="0.25"/>
    <row r="10159" hidden="1" x14ac:dyDescent="0.25"/>
    <row r="10160" hidden="1" x14ac:dyDescent="0.25"/>
    <row r="10161" hidden="1" x14ac:dyDescent="0.25"/>
    <row r="10162" hidden="1" x14ac:dyDescent="0.25"/>
    <row r="10163" hidden="1" x14ac:dyDescent="0.25"/>
    <row r="10164" hidden="1" x14ac:dyDescent="0.25"/>
    <row r="10165" hidden="1" x14ac:dyDescent="0.25"/>
    <row r="10166" hidden="1" x14ac:dyDescent="0.25"/>
    <row r="10167" hidden="1" x14ac:dyDescent="0.25"/>
    <row r="10168" hidden="1" x14ac:dyDescent="0.25"/>
    <row r="10169" hidden="1" x14ac:dyDescent="0.25"/>
    <row r="10170" hidden="1" x14ac:dyDescent="0.25"/>
    <row r="10171" hidden="1" x14ac:dyDescent="0.25"/>
    <row r="10172" hidden="1" x14ac:dyDescent="0.25"/>
    <row r="10173" hidden="1" x14ac:dyDescent="0.25"/>
    <row r="10174" hidden="1" x14ac:dyDescent="0.25"/>
    <row r="10175" hidden="1" x14ac:dyDescent="0.25"/>
    <row r="10176" hidden="1" x14ac:dyDescent="0.25"/>
    <row r="10177" hidden="1" x14ac:dyDescent="0.25"/>
    <row r="10178" hidden="1" x14ac:dyDescent="0.25"/>
    <row r="10179" hidden="1" x14ac:dyDescent="0.25"/>
    <row r="10180" hidden="1" x14ac:dyDescent="0.25"/>
    <row r="10181" hidden="1" x14ac:dyDescent="0.25"/>
    <row r="10182" hidden="1" x14ac:dyDescent="0.25"/>
    <row r="10183" hidden="1" x14ac:dyDescent="0.25"/>
    <row r="10184" hidden="1" x14ac:dyDescent="0.25"/>
    <row r="10185" hidden="1" x14ac:dyDescent="0.25"/>
    <row r="10186" hidden="1" x14ac:dyDescent="0.25"/>
    <row r="10187" hidden="1" x14ac:dyDescent="0.25"/>
    <row r="10188" hidden="1" x14ac:dyDescent="0.25"/>
    <row r="10189" hidden="1" x14ac:dyDescent="0.25"/>
    <row r="10190" hidden="1" x14ac:dyDescent="0.25"/>
    <row r="10191" hidden="1" x14ac:dyDescent="0.25"/>
    <row r="10192" hidden="1" x14ac:dyDescent="0.25"/>
    <row r="10193" hidden="1" x14ac:dyDescent="0.25"/>
    <row r="10194" hidden="1" x14ac:dyDescent="0.25"/>
    <row r="10195" hidden="1" x14ac:dyDescent="0.25"/>
    <row r="10196" hidden="1" x14ac:dyDescent="0.25"/>
    <row r="10197" hidden="1" x14ac:dyDescent="0.25"/>
    <row r="10198" hidden="1" x14ac:dyDescent="0.25"/>
    <row r="10199" hidden="1" x14ac:dyDescent="0.25"/>
    <row r="10200" hidden="1" x14ac:dyDescent="0.25"/>
    <row r="10201" hidden="1" x14ac:dyDescent="0.25"/>
    <row r="10202" hidden="1" x14ac:dyDescent="0.25"/>
    <row r="10203" hidden="1" x14ac:dyDescent="0.25"/>
    <row r="10204" hidden="1" x14ac:dyDescent="0.25"/>
    <row r="10205" hidden="1" x14ac:dyDescent="0.25"/>
    <row r="10206" hidden="1" x14ac:dyDescent="0.25"/>
    <row r="10207" hidden="1" x14ac:dyDescent="0.25"/>
    <row r="10208" hidden="1" x14ac:dyDescent="0.25"/>
    <row r="10209" hidden="1" x14ac:dyDescent="0.25"/>
    <row r="10210" hidden="1" x14ac:dyDescent="0.25"/>
    <row r="10211" hidden="1" x14ac:dyDescent="0.25"/>
    <row r="10212" hidden="1" x14ac:dyDescent="0.25"/>
    <row r="10213" hidden="1" x14ac:dyDescent="0.25"/>
    <row r="10214" hidden="1" x14ac:dyDescent="0.25"/>
    <row r="10215" hidden="1" x14ac:dyDescent="0.25"/>
    <row r="10216" hidden="1" x14ac:dyDescent="0.25"/>
    <row r="10217" hidden="1" x14ac:dyDescent="0.25"/>
    <row r="10218" hidden="1" x14ac:dyDescent="0.25"/>
    <row r="10219" hidden="1" x14ac:dyDescent="0.25"/>
    <row r="10220" hidden="1" x14ac:dyDescent="0.25"/>
    <row r="10221" hidden="1" x14ac:dyDescent="0.25"/>
    <row r="10222" hidden="1" x14ac:dyDescent="0.25"/>
    <row r="10223" hidden="1" x14ac:dyDescent="0.25"/>
    <row r="10224" hidden="1" x14ac:dyDescent="0.25"/>
    <row r="10225" hidden="1" x14ac:dyDescent="0.25"/>
    <row r="10226" hidden="1" x14ac:dyDescent="0.25"/>
    <row r="10227" hidden="1" x14ac:dyDescent="0.25"/>
    <row r="10228" hidden="1" x14ac:dyDescent="0.25"/>
    <row r="10229" hidden="1" x14ac:dyDescent="0.25"/>
    <row r="10230" hidden="1" x14ac:dyDescent="0.25"/>
    <row r="10231" hidden="1" x14ac:dyDescent="0.25"/>
    <row r="10232" hidden="1" x14ac:dyDescent="0.25"/>
    <row r="10233" hidden="1" x14ac:dyDescent="0.25"/>
    <row r="10234" hidden="1" x14ac:dyDescent="0.25"/>
    <row r="10235" hidden="1" x14ac:dyDescent="0.25"/>
    <row r="10236" hidden="1" x14ac:dyDescent="0.25"/>
    <row r="10237" hidden="1" x14ac:dyDescent="0.25"/>
    <row r="10238" hidden="1" x14ac:dyDescent="0.25"/>
    <row r="10239" hidden="1" x14ac:dyDescent="0.25"/>
    <row r="10240" hidden="1" x14ac:dyDescent="0.25"/>
    <row r="10241" hidden="1" x14ac:dyDescent="0.25"/>
    <row r="10242" hidden="1" x14ac:dyDescent="0.25"/>
    <row r="10243" hidden="1" x14ac:dyDescent="0.25"/>
    <row r="10244" hidden="1" x14ac:dyDescent="0.25"/>
    <row r="10245" hidden="1" x14ac:dyDescent="0.25"/>
    <row r="10246" hidden="1" x14ac:dyDescent="0.25"/>
    <row r="10247" hidden="1" x14ac:dyDescent="0.25"/>
    <row r="10248" hidden="1" x14ac:dyDescent="0.25"/>
    <row r="10249" hidden="1" x14ac:dyDescent="0.25"/>
    <row r="10250" hidden="1" x14ac:dyDescent="0.25"/>
    <row r="10251" hidden="1" x14ac:dyDescent="0.25"/>
    <row r="10252" hidden="1" x14ac:dyDescent="0.25"/>
    <row r="10253" hidden="1" x14ac:dyDescent="0.25"/>
    <row r="10254" hidden="1" x14ac:dyDescent="0.25"/>
    <row r="10255" hidden="1" x14ac:dyDescent="0.25"/>
    <row r="10256" hidden="1" x14ac:dyDescent="0.25"/>
    <row r="10257" hidden="1" x14ac:dyDescent="0.25"/>
    <row r="10258" hidden="1" x14ac:dyDescent="0.25"/>
    <row r="10259" hidden="1" x14ac:dyDescent="0.25"/>
    <row r="10260" hidden="1" x14ac:dyDescent="0.25"/>
    <row r="10261" hidden="1" x14ac:dyDescent="0.25"/>
    <row r="10262" hidden="1" x14ac:dyDescent="0.25"/>
    <row r="10263" hidden="1" x14ac:dyDescent="0.25"/>
    <row r="10264" hidden="1" x14ac:dyDescent="0.25"/>
    <row r="10265" hidden="1" x14ac:dyDescent="0.25"/>
    <row r="10266" hidden="1" x14ac:dyDescent="0.25"/>
    <row r="10267" hidden="1" x14ac:dyDescent="0.25"/>
    <row r="10268" hidden="1" x14ac:dyDescent="0.25"/>
    <row r="10269" hidden="1" x14ac:dyDescent="0.25"/>
    <row r="10270" hidden="1" x14ac:dyDescent="0.25"/>
    <row r="10271" hidden="1" x14ac:dyDescent="0.25"/>
    <row r="10272" hidden="1" x14ac:dyDescent="0.25"/>
    <row r="10273" hidden="1" x14ac:dyDescent="0.25"/>
    <row r="10274" hidden="1" x14ac:dyDescent="0.25"/>
    <row r="10275" hidden="1" x14ac:dyDescent="0.25"/>
    <row r="10276" hidden="1" x14ac:dyDescent="0.25"/>
    <row r="10277" hidden="1" x14ac:dyDescent="0.25"/>
    <row r="10278" hidden="1" x14ac:dyDescent="0.25"/>
    <row r="10279" hidden="1" x14ac:dyDescent="0.25"/>
    <row r="10280" hidden="1" x14ac:dyDescent="0.25"/>
    <row r="10281" hidden="1" x14ac:dyDescent="0.25"/>
    <row r="10282" hidden="1" x14ac:dyDescent="0.25"/>
    <row r="10283" hidden="1" x14ac:dyDescent="0.25"/>
    <row r="10284" hidden="1" x14ac:dyDescent="0.25"/>
    <row r="10285" hidden="1" x14ac:dyDescent="0.25"/>
    <row r="10286" hidden="1" x14ac:dyDescent="0.25"/>
    <row r="10287" hidden="1" x14ac:dyDescent="0.25"/>
    <row r="10288" hidden="1" x14ac:dyDescent="0.25"/>
    <row r="10289" hidden="1" x14ac:dyDescent="0.25"/>
    <row r="10290" hidden="1" x14ac:dyDescent="0.25"/>
    <row r="10291" hidden="1" x14ac:dyDescent="0.25"/>
    <row r="10292" hidden="1" x14ac:dyDescent="0.25"/>
    <row r="10293" hidden="1" x14ac:dyDescent="0.25"/>
    <row r="10294" hidden="1" x14ac:dyDescent="0.25"/>
    <row r="10295" hidden="1" x14ac:dyDescent="0.25"/>
    <row r="10296" hidden="1" x14ac:dyDescent="0.25"/>
    <row r="10297" hidden="1" x14ac:dyDescent="0.25"/>
    <row r="10298" hidden="1" x14ac:dyDescent="0.25"/>
    <row r="10299" hidden="1" x14ac:dyDescent="0.25"/>
    <row r="10300" hidden="1" x14ac:dyDescent="0.25"/>
    <row r="10301" hidden="1" x14ac:dyDescent="0.25"/>
    <row r="10302" hidden="1" x14ac:dyDescent="0.25"/>
    <row r="10303" hidden="1" x14ac:dyDescent="0.25"/>
    <row r="10304" hidden="1" x14ac:dyDescent="0.25"/>
    <row r="10305" hidden="1" x14ac:dyDescent="0.25"/>
    <row r="10306" hidden="1" x14ac:dyDescent="0.25"/>
    <row r="10307" hidden="1" x14ac:dyDescent="0.25"/>
    <row r="10308" hidden="1" x14ac:dyDescent="0.25"/>
    <row r="10309" hidden="1" x14ac:dyDescent="0.25"/>
    <row r="10310" hidden="1" x14ac:dyDescent="0.25"/>
    <row r="10311" hidden="1" x14ac:dyDescent="0.25"/>
    <row r="10312" hidden="1" x14ac:dyDescent="0.25"/>
    <row r="10313" hidden="1" x14ac:dyDescent="0.25"/>
    <row r="10314" hidden="1" x14ac:dyDescent="0.25"/>
    <row r="10315" hidden="1" x14ac:dyDescent="0.25"/>
    <row r="10316" hidden="1" x14ac:dyDescent="0.25"/>
    <row r="10317" hidden="1" x14ac:dyDescent="0.25"/>
    <row r="10318" hidden="1" x14ac:dyDescent="0.25"/>
    <row r="10319" hidden="1" x14ac:dyDescent="0.25"/>
    <row r="10320" hidden="1" x14ac:dyDescent="0.25"/>
    <row r="10321" hidden="1" x14ac:dyDescent="0.25"/>
    <row r="10322" hidden="1" x14ac:dyDescent="0.25"/>
    <row r="10323" hidden="1" x14ac:dyDescent="0.25"/>
    <row r="10324" hidden="1" x14ac:dyDescent="0.25"/>
    <row r="10325" hidden="1" x14ac:dyDescent="0.25"/>
    <row r="10326" hidden="1" x14ac:dyDescent="0.25"/>
    <row r="10327" hidden="1" x14ac:dyDescent="0.25"/>
    <row r="10328" hidden="1" x14ac:dyDescent="0.25"/>
    <row r="10329" hidden="1" x14ac:dyDescent="0.25"/>
    <row r="10330" hidden="1" x14ac:dyDescent="0.25"/>
    <row r="10331" hidden="1" x14ac:dyDescent="0.25"/>
    <row r="10332" hidden="1" x14ac:dyDescent="0.25"/>
    <row r="10333" hidden="1" x14ac:dyDescent="0.25"/>
    <row r="10334" hidden="1" x14ac:dyDescent="0.25"/>
    <row r="10335" hidden="1" x14ac:dyDescent="0.25"/>
    <row r="10336" hidden="1" x14ac:dyDescent="0.25"/>
    <row r="10337" hidden="1" x14ac:dyDescent="0.25"/>
    <row r="10338" hidden="1" x14ac:dyDescent="0.25"/>
    <row r="10339" hidden="1" x14ac:dyDescent="0.25"/>
    <row r="10340" hidden="1" x14ac:dyDescent="0.25"/>
    <row r="10341" hidden="1" x14ac:dyDescent="0.25"/>
    <row r="10342" hidden="1" x14ac:dyDescent="0.25"/>
    <row r="10343" hidden="1" x14ac:dyDescent="0.25"/>
    <row r="10344" hidden="1" x14ac:dyDescent="0.25"/>
    <row r="10345" hidden="1" x14ac:dyDescent="0.25"/>
    <row r="10346" hidden="1" x14ac:dyDescent="0.25"/>
    <row r="10347" hidden="1" x14ac:dyDescent="0.25"/>
    <row r="10348" hidden="1" x14ac:dyDescent="0.25"/>
    <row r="10349" hidden="1" x14ac:dyDescent="0.25"/>
    <row r="10350" hidden="1" x14ac:dyDescent="0.25"/>
    <row r="10351" hidden="1" x14ac:dyDescent="0.25"/>
    <row r="10352" hidden="1" x14ac:dyDescent="0.25"/>
    <row r="10353" hidden="1" x14ac:dyDescent="0.25"/>
    <row r="10354" hidden="1" x14ac:dyDescent="0.25"/>
    <row r="10355" hidden="1" x14ac:dyDescent="0.25"/>
    <row r="10356" hidden="1" x14ac:dyDescent="0.25"/>
    <row r="10357" hidden="1" x14ac:dyDescent="0.25"/>
    <row r="10358" hidden="1" x14ac:dyDescent="0.25"/>
    <row r="10359" hidden="1" x14ac:dyDescent="0.25"/>
    <row r="10360" hidden="1" x14ac:dyDescent="0.25"/>
    <row r="10361" hidden="1" x14ac:dyDescent="0.25"/>
    <row r="10362" hidden="1" x14ac:dyDescent="0.25"/>
    <row r="10363" hidden="1" x14ac:dyDescent="0.25"/>
    <row r="10364" hidden="1" x14ac:dyDescent="0.25"/>
    <row r="10365" hidden="1" x14ac:dyDescent="0.25"/>
    <row r="10366" hidden="1" x14ac:dyDescent="0.25"/>
    <row r="10367" hidden="1" x14ac:dyDescent="0.25"/>
    <row r="10368" hidden="1" x14ac:dyDescent="0.25"/>
    <row r="10369" hidden="1" x14ac:dyDescent="0.25"/>
    <row r="10370" hidden="1" x14ac:dyDescent="0.25"/>
    <row r="10371" hidden="1" x14ac:dyDescent="0.25"/>
    <row r="10372" hidden="1" x14ac:dyDescent="0.25"/>
    <row r="10373" hidden="1" x14ac:dyDescent="0.25"/>
    <row r="10374" hidden="1" x14ac:dyDescent="0.25"/>
    <row r="10375" hidden="1" x14ac:dyDescent="0.25"/>
    <row r="10376" hidden="1" x14ac:dyDescent="0.25"/>
    <row r="10377" hidden="1" x14ac:dyDescent="0.25"/>
    <row r="10378" hidden="1" x14ac:dyDescent="0.25"/>
    <row r="10379" hidden="1" x14ac:dyDescent="0.25"/>
    <row r="10380" hidden="1" x14ac:dyDescent="0.25"/>
    <row r="10381" hidden="1" x14ac:dyDescent="0.25"/>
    <row r="10382" hidden="1" x14ac:dyDescent="0.25"/>
    <row r="10383" hidden="1" x14ac:dyDescent="0.25"/>
    <row r="10384" hidden="1" x14ac:dyDescent="0.25"/>
    <row r="10385" hidden="1" x14ac:dyDescent="0.25"/>
    <row r="10386" hidden="1" x14ac:dyDescent="0.25"/>
    <row r="10387" hidden="1" x14ac:dyDescent="0.25"/>
    <row r="10388" hidden="1" x14ac:dyDescent="0.25"/>
    <row r="10389" hidden="1" x14ac:dyDescent="0.25"/>
    <row r="10390" hidden="1" x14ac:dyDescent="0.25"/>
    <row r="10391" hidden="1" x14ac:dyDescent="0.25"/>
    <row r="10392" hidden="1" x14ac:dyDescent="0.25"/>
    <row r="10393" hidden="1" x14ac:dyDescent="0.25"/>
    <row r="10394" hidden="1" x14ac:dyDescent="0.25"/>
    <row r="10395" hidden="1" x14ac:dyDescent="0.25"/>
    <row r="10396" hidden="1" x14ac:dyDescent="0.25"/>
    <row r="10397" hidden="1" x14ac:dyDescent="0.25"/>
    <row r="10398" hidden="1" x14ac:dyDescent="0.25"/>
    <row r="10399" hidden="1" x14ac:dyDescent="0.25"/>
    <row r="10400" hidden="1" x14ac:dyDescent="0.25"/>
    <row r="10401" hidden="1" x14ac:dyDescent="0.25"/>
    <row r="10402" hidden="1" x14ac:dyDescent="0.25"/>
    <row r="10403" hidden="1" x14ac:dyDescent="0.25"/>
    <row r="10404" hidden="1" x14ac:dyDescent="0.25"/>
    <row r="10405" hidden="1" x14ac:dyDescent="0.25"/>
    <row r="10406" hidden="1" x14ac:dyDescent="0.25"/>
    <row r="10407" hidden="1" x14ac:dyDescent="0.25"/>
    <row r="10408" hidden="1" x14ac:dyDescent="0.25"/>
    <row r="10409" hidden="1" x14ac:dyDescent="0.25"/>
    <row r="10410" hidden="1" x14ac:dyDescent="0.25"/>
    <row r="10411" hidden="1" x14ac:dyDescent="0.25"/>
    <row r="10412" hidden="1" x14ac:dyDescent="0.25"/>
    <row r="10413" hidden="1" x14ac:dyDescent="0.25"/>
    <row r="10414" hidden="1" x14ac:dyDescent="0.25"/>
    <row r="10415" hidden="1" x14ac:dyDescent="0.25"/>
    <row r="10416" hidden="1" x14ac:dyDescent="0.25"/>
    <row r="10417" hidden="1" x14ac:dyDescent="0.25"/>
    <row r="10418" hidden="1" x14ac:dyDescent="0.25"/>
    <row r="10419" hidden="1" x14ac:dyDescent="0.25"/>
    <row r="10420" hidden="1" x14ac:dyDescent="0.25"/>
    <row r="10421" hidden="1" x14ac:dyDescent="0.25"/>
    <row r="10422" hidden="1" x14ac:dyDescent="0.25"/>
    <row r="10423" hidden="1" x14ac:dyDescent="0.25"/>
    <row r="10424" hidden="1" x14ac:dyDescent="0.25"/>
    <row r="10425" hidden="1" x14ac:dyDescent="0.25"/>
    <row r="10426" hidden="1" x14ac:dyDescent="0.25"/>
    <row r="10427" hidden="1" x14ac:dyDescent="0.25"/>
    <row r="10428" hidden="1" x14ac:dyDescent="0.25"/>
    <row r="10429" hidden="1" x14ac:dyDescent="0.25"/>
    <row r="10430" hidden="1" x14ac:dyDescent="0.25"/>
    <row r="10431" hidden="1" x14ac:dyDescent="0.25"/>
    <row r="10432" hidden="1" x14ac:dyDescent="0.25"/>
    <row r="10433" hidden="1" x14ac:dyDescent="0.25"/>
    <row r="10434" hidden="1" x14ac:dyDescent="0.25"/>
    <row r="10435" hidden="1" x14ac:dyDescent="0.25"/>
    <row r="10436" hidden="1" x14ac:dyDescent="0.25"/>
    <row r="10437" hidden="1" x14ac:dyDescent="0.25"/>
    <row r="10438" hidden="1" x14ac:dyDescent="0.25"/>
    <row r="10439" hidden="1" x14ac:dyDescent="0.25"/>
    <row r="10440" hidden="1" x14ac:dyDescent="0.25"/>
    <row r="10441" hidden="1" x14ac:dyDescent="0.25"/>
    <row r="10442" hidden="1" x14ac:dyDescent="0.25"/>
    <row r="10443" hidden="1" x14ac:dyDescent="0.25"/>
    <row r="10444" hidden="1" x14ac:dyDescent="0.25"/>
    <row r="10445" hidden="1" x14ac:dyDescent="0.25"/>
    <row r="10446" hidden="1" x14ac:dyDescent="0.25"/>
    <row r="10447" hidden="1" x14ac:dyDescent="0.25"/>
    <row r="10448" hidden="1" x14ac:dyDescent="0.25"/>
    <row r="10449" hidden="1" x14ac:dyDescent="0.25"/>
    <row r="10450" hidden="1" x14ac:dyDescent="0.25"/>
    <row r="10451" hidden="1" x14ac:dyDescent="0.25"/>
    <row r="10452" hidden="1" x14ac:dyDescent="0.25"/>
    <row r="10453" hidden="1" x14ac:dyDescent="0.25"/>
    <row r="10454" hidden="1" x14ac:dyDescent="0.25"/>
    <row r="10455" hidden="1" x14ac:dyDescent="0.25"/>
    <row r="10456" hidden="1" x14ac:dyDescent="0.25"/>
    <row r="10457" hidden="1" x14ac:dyDescent="0.25"/>
    <row r="10458" hidden="1" x14ac:dyDescent="0.25"/>
    <row r="10459" hidden="1" x14ac:dyDescent="0.25"/>
    <row r="10460" hidden="1" x14ac:dyDescent="0.25"/>
    <row r="10461" hidden="1" x14ac:dyDescent="0.25"/>
    <row r="10462" hidden="1" x14ac:dyDescent="0.25"/>
    <row r="10463" hidden="1" x14ac:dyDescent="0.25"/>
    <row r="10464" hidden="1" x14ac:dyDescent="0.25"/>
    <row r="10465" hidden="1" x14ac:dyDescent="0.25"/>
    <row r="10466" hidden="1" x14ac:dyDescent="0.25"/>
    <row r="10467" hidden="1" x14ac:dyDescent="0.25"/>
    <row r="10468" hidden="1" x14ac:dyDescent="0.25"/>
    <row r="10469" hidden="1" x14ac:dyDescent="0.25"/>
    <row r="10470" hidden="1" x14ac:dyDescent="0.25"/>
    <row r="10471" hidden="1" x14ac:dyDescent="0.25"/>
    <row r="10472" hidden="1" x14ac:dyDescent="0.25"/>
    <row r="10473" hidden="1" x14ac:dyDescent="0.25"/>
    <row r="10474" hidden="1" x14ac:dyDescent="0.25"/>
    <row r="10475" hidden="1" x14ac:dyDescent="0.25"/>
    <row r="10476" hidden="1" x14ac:dyDescent="0.25"/>
    <row r="10477" hidden="1" x14ac:dyDescent="0.25"/>
    <row r="10478" hidden="1" x14ac:dyDescent="0.25"/>
    <row r="10479" hidden="1" x14ac:dyDescent="0.25"/>
    <row r="10480" hidden="1" x14ac:dyDescent="0.25"/>
    <row r="10481" hidden="1" x14ac:dyDescent="0.25"/>
    <row r="10482" hidden="1" x14ac:dyDescent="0.25"/>
    <row r="10483" hidden="1" x14ac:dyDescent="0.25"/>
    <row r="10484" hidden="1" x14ac:dyDescent="0.25"/>
    <row r="10485" hidden="1" x14ac:dyDescent="0.25"/>
    <row r="10486" hidden="1" x14ac:dyDescent="0.25"/>
    <row r="10487" hidden="1" x14ac:dyDescent="0.25"/>
    <row r="10488" hidden="1" x14ac:dyDescent="0.25"/>
    <row r="10489" hidden="1" x14ac:dyDescent="0.25"/>
    <row r="10490" hidden="1" x14ac:dyDescent="0.25"/>
    <row r="10491" hidden="1" x14ac:dyDescent="0.25"/>
    <row r="10492" hidden="1" x14ac:dyDescent="0.25"/>
    <row r="10493" hidden="1" x14ac:dyDescent="0.25"/>
    <row r="10494" hidden="1" x14ac:dyDescent="0.25"/>
    <row r="10495" hidden="1" x14ac:dyDescent="0.25"/>
    <row r="10496" hidden="1" x14ac:dyDescent="0.25"/>
    <row r="10497" hidden="1" x14ac:dyDescent="0.25"/>
    <row r="10498" hidden="1" x14ac:dyDescent="0.25"/>
    <row r="10499" hidden="1" x14ac:dyDescent="0.25"/>
    <row r="10500" hidden="1" x14ac:dyDescent="0.25"/>
    <row r="10501" hidden="1" x14ac:dyDescent="0.25"/>
    <row r="10502" hidden="1" x14ac:dyDescent="0.25"/>
    <row r="10503" hidden="1" x14ac:dyDescent="0.25"/>
    <row r="10504" hidden="1" x14ac:dyDescent="0.25"/>
    <row r="10505" hidden="1" x14ac:dyDescent="0.25"/>
    <row r="10506" hidden="1" x14ac:dyDescent="0.25"/>
    <row r="10507" hidden="1" x14ac:dyDescent="0.25"/>
    <row r="10508" hidden="1" x14ac:dyDescent="0.25"/>
    <row r="10509" hidden="1" x14ac:dyDescent="0.25"/>
    <row r="10510" hidden="1" x14ac:dyDescent="0.25"/>
    <row r="10511" hidden="1" x14ac:dyDescent="0.25"/>
    <row r="10512" hidden="1" x14ac:dyDescent="0.25"/>
    <row r="10513" hidden="1" x14ac:dyDescent="0.25"/>
    <row r="10514" hidden="1" x14ac:dyDescent="0.25"/>
    <row r="10515" hidden="1" x14ac:dyDescent="0.25"/>
    <row r="10516" hidden="1" x14ac:dyDescent="0.25"/>
    <row r="10517" hidden="1" x14ac:dyDescent="0.25"/>
    <row r="10518" hidden="1" x14ac:dyDescent="0.25"/>
    <row r="10519" hidden="1" x14ac:dyDescent="0.25"/>
    <row r="10520" hidden="1" x14ac:dyDescent="0.25"/>
    <row r="10521" hidden="1" x14ac:dyDescent="0.25"/>
    <row r="10522" hidden="1" x14ac:dyDescent="0.25"/>
    <row r="10523" hidden="1" x14ac:dyDescent="0.25"/>
    <row r="10524" hidden="1" x14ac:dyDescent="0.25"/>
    <row r="10525" hidden="1" x14ac:dyDescent="0.25"/>
    <row r="10526" hidden="1" x14ac:dyDescent="0.25"/>
    <row r="10527" hidden="1" x14ac:dyDescent="0.25"/>
    <row r="10528" hidden="1" x14ac:dyDescent="0.25"/>
    <row r="10529" hidden="1" x14ac:dyDescent="0.25"/>
    <row r="10530" hidden="1" x14ac:dyDescent="0.25"/>
    <row r="10531" hidden="1" x14ac:dyDescent="0.25"/>
    <row r="10532" hidden="1" x14ac:dyDescent="0.25"/>
    <row r="10533" hidden="1" x14ac:dyDescent="0.25"/>
    <row r="10534" hidden="1" x14ac:dyDescent="0.25"/>
    <row r="10535" hidden="1" x14ac:dyDescent="0.25"/>
    <row r="10536" hidden="1" x14ac:dyDescent="0.25"/>
    <row r="10537" hidden="1" x14ac:dyDescent="0.25"/>
    <row r="10538" hidden="1" x14ac:dyDescent="0.25"/>
    <row r="10539" hidden="1" x14ac:dyDescent="0.25"/>
    <row r="10540" hidden="1" x14ac:dyDescent="0.25"/>
    <row r="10541" hidden="1" x14ac:dyDescent="0.25"/>
    <row r="10542" hidden="1" x14ac:dyDescent="0.25"/>
    <row r="10543" hidden="1" x14ac:dyDescent="0.25"/>
    <row r="10544" hidden="1" x14ac:dyDescent="0.25"/>
    <row r="10545" hidden="1" x14ac:dyDescent="0.25"/>
    <row r="10546" hidden="1" x14ac:dyDescent="0.25"/>
    <row r="10547" hidden="1" x14ac:dyDescent="0.25"/>
    <row r="10548" hidden="1" x14ac:dyDescent="0.25"/>
    <row r="10549" hidden="1" x14ac:dyDescent="0.25"/>
    <row r="10550" hidden="1" x14ac:dyDescent="0.25"/>
    <row r="10551" hidden="1" x14ac:dyDescent="0.25"/>
    <row r="10552" hidden="1" x14ac:dyDescent="0.25"/>
    <row r="10553" hidden="1" x14ac:dyDescent="0.25"/>
    <row r="10554" hidden="1" x14ac:dyDescent="0.25"/>
    <row r="10555" hidden="1" x14ac:dyDescent="0.25"/>
    <row r="10556" hidden="1" x14ac:dyDescent="0.25"/>
    <row r="10557" hidden="1" x14ac:dyDescent="0.25"/>
    <row r="10558" hidden="1" x14ac:dyDescent="0.25"/>
    <row r="10559" hidden="1" x14ac:dyDescent="0.25"/>
    <row r="10560" hidden="1" x14ac:dyDescent="0.25"/>
    <row r="10561" hidden="1" x14ac:dyDescent="0.25"/>
    <row r="10562" hidden="1" x14ac:dyDescent="0.25"/>
    <row r="10563" hidden="1" x14ac:dyDescent="0.25"/>
    <row r="10564" hidden="1" x14ac:dyDescent="0.25"/>
    <row r="10565" hidden="1" x14ac:dyDescent="0.25"/>
    <row r="10566" hidden="1" x14ac:dyDescent="0.25"/>
    <row r="10567" hidden="1" x14ac:dyDescent="0.25"/>
    <row r="10568" hidden="1" x14ac:dyDescent="0.25"/>
    <row r="10569" hidden="1" x14ac:dyDescent="0.25"/>
    <row r="10570" hidden="1" x14ac:dyDescent="0.25"/>
    <row r="10571" hidden="1" x14ac:dyDescent="0.25"/>
    <row r="10572" hidden="1" x14ac:dyDescent="0.25"/>
    <row r="10573" hidden="1" x14ac:dyDescent="0.25"/>
    <row r="10574" hidden="1" x14ac:dyDescent="0.25"/>
    <row r="10575" hidden="1" x14ac:dyDescent="0.25"/>
    <row r="10576" hidden="1" x14ac:dyDescent="0.25"/>
    <row r="10577" hidden="1" x14ac:dyDescent="0.25"/>
    <row r="10578" hidden="1" x14ac:dyDescent="0.25"/>
    <row r="10579" hidden="1" x14ac:dyDescent="0.25"/>
    <row r="10580" hidden="1" x14ac:dyDescent="0.25"/>
    <row r="10581" hidden="1" x14ac:dyDescent="0.25"/>
    <row r="10582" hidden="1" x14ac:dyDescent="0.25"/>
    <row r="10583" hidden="1" x14ac:dyDescent="0.25"/>
    <row r="10584" hidden="1" x14ac:dyDescent="0.25"/>
    <row r="10585" hidden="1" x14ac:dyDescent="0.25"/>
    <row r="10586" hidden="1" x14ac:dyDescent="0.25"/>
    <row r="10587" hidden="1" x14ac:dyDescent="0.25"/>
    <row r="10588" hidden="1" x14ac:dyDescent="0.25"/>
    <row r="10589" hidden="1" x14ac:dyDescent="0.25"/>
    <row r="10590" hidden="1" x14ac:dyDescent="0.25"/>
    <row r="10591" hidden="1" x14ac:dyDescent="0.25"/>
    <row r="10592" hidden="1" x14ac:dyDescent="0.25"/>
    <row r="10593" hidden="1" x14ac:dyDescent="0.25"/>
    <row r="10594" hidden="1" x14ac:dyDescent="0.25"/>
    <row r="10595" hidden="1" x14ac:dyDescent="0.25"/>
    <row r="10596" hidden="1" x14ac:dyDescent="0.25"/>
    <row r="10597" hidden="1" x14ac:dyDescent="0.25"/>
    <row r="10598" hidden="1" x14ac:dyDescent="0.25"/>
    <row r="10599" hidden="1" x14ac:dyDescent="0.25"/>
    <row r="10600" hidden="1" x14ac:dyDescent="0.25"/>
    <row r="10601" hidden="1" x14ac:dyDescent="0.25"/>
    <row r="10602" hidden="1" x14ac:dyDescent="0.25"/>
    <row r="10603" hidden="1" x14ac:dyDescent="0.25"/>
    <row r="10604" hidden="1" x14ac:dyDescent="0.25"/>
    <row r="10605" hidden="1" x14ac:dyDescent="0.25"/>
    <row r="10606" hidden="1" x14ac:dyDescent="0.25"/>
    <row r="10607" hidden="1" x14ac:dyDescent="0.25"/>
    <row r="10608" hidden="1" x14ac:dyDescent="0.25"/>
    <row r="10609" hidden="1" x14ac:dyDescent="0.25"/>
    <row r="10610" hidden="1" x14ac:dyDescent="0.25"/>
    <row r="10611" hidden="1" x14ac:dyDescent="0.25"/>
    <row r="10612" hidden="1" x14ac:dyDescent="0.25"/>
    <row r="10613" hidden="1" x14ac:dyDescent="0.25"/>
    <row r="10614" hidden="1" x14ac:dyDescent="0.25"/>
    <row r="10615" hidden="1" x14ac:dyDescent="0.25"/>
    <row r="10616" hidden="1" x14ac:dyDescent="0.25"/>
    <row r="10617" hidden="1" x14ac:dyDescent="0.25"/>
    <row r="10618" hidden="1" x14ac:dyDescent="0.25"/>
    <row r="10619" hidden="1" x14ac:dyDescent="0.25"/>
    <row r="10620" hidden="1" x14ac:dyDescent="0.25"/>
    <row r="10621" hidden="1" x14ac:dyDescent="0.25"/>
    <row r="10622" hidden="1" x14ac:dyDescent="0.25"/>
    <row r="10623" hidden="1" x14ac:dyDescent="0.25"/>
    <row r="10624" hidden="1" x14ac:dyDescent="0.25"/>
    <row r="10625" hidden="1" x14ac:dyDescent="0.25"/>
    <row r="10626" hidden="1" x14ac:dyDescent="0.25"/>
    <row r="10627" hidden="1" x14ac:dyDescent="0.25"/>
    <row r="10628" hidden="1" x14ac:dyDescent="0.25"/>
    <row r="10629" hidden="1" x14ac:dyDescent="0.25"/>
    <row r="10630" hidden="1" x14ac:dyDescent="0.25"/>
    <row r="10631" hidden="1" x14ac:dyDescent="0.25"/>
    <row r="10632" hidden="1" x14ac:dyDescent="0.25"/>
    <row r="10633" hidden="1" x14ac:dyDescent="0.25"/>
    <row r="10634" hidden="1" x14ac:dyDescent="0.25"/>
    <row r="10635" hidden="1" x14ac:dyDescent="0.25"/>
    <row r="10636" hidden="1" x14ac:dyDescent="0.25"/>
    <row r="10637" hidden="1" x14ac:dyDescent="0.25"/>
    <row r="10638" hidden="1" x14ac:dyDescent="0.25"/>
    <row r="10639" hidden="1" x14ac:dyDescent="0.25"/>
    <row r="10640" hidden="1" x14ac:dyDescent="0.25"/>
    <row r="10641" hidden="1" x14ac:dyDescent="0.25"/>
    <row r="10642" hidden="1" x14ac:dyDescent="0.25"/>
    <row r="10643" hidden="1" x14ac:dyDescent="0.25"/>
    <row r="10644" hidden="1" x14ac:dyDescent="0.25"/>
    <row r="10645" hidden="1" x14ac:dyDescent="0.25"/>
    <row r="10646" hidden="1" x14ac:dyDescent="0.25"/>
    <row r="10647" hidden="1" x14ac:dyDescent="0.25"/>
    <row r="10648" hidden="1" x14ac:dyDescent="0.25"/>
    <row r="10649" hidden="1" x14ac:dyDescent="0.25"/>
    <row r="10650" hidden="1" x14ac:dyDescent="0.25"/>
    <row r="10651" hidden="1" x14ac:dyDescent="0.25"/>
    <row r="10652" hidden="1" x14ac:dyDescent="0.25"/>
    <row r="10653" hidden="1" x14ac:dyDescent="0.25"/>
    <row r="10654" hidden="1" x14ac:dyDescent="0.25"/>
    <row r="10655" hidden="1" x14ac:dyDescent="0.25"/>
    <row r="10656" hidden="1" x14ac:dyDescent="0.25"/>
    <row r="10657" hidden="1" x14ac:dyDescent="0.25"/>
    <row r="10658" hidden="1" x14ac:dyDescent="0.25"/>
    <row r="10659" hidden="1" x14ac:dyDescent="0.25"/>
    <row r="10660" hidden="1" x14ac:dyDescent="0.25"/>
    <row r="10661" hidden="1" x14ac:dyDescent="0.25"/>
    <row r="10662" hidden="1" x14ac:dyDescent="0.25"/>
    <row r="10663" hidden="1" x14ac:dyDescent="0.25"/>
    <row r="10664" hidden="1" x14ac:dyDescent="0.25"/>
    <row r="10665" hidden="1" x14ac:dyDescent="0.25"/>
    <row r="10666" hidden="1" x14ac:dyDescent="0.25"/>
    <row r="10667" hidden="1" x14ac:dyDescent="0.25"/>
    <row r="10668" hidden="1" x14ac:dyDescent="0.25"/>
    <row r="10669" hidden="1" x14ac:dyDescent="0.25"/>
    <row r="10670" hidden="1" x14ac:dyDescent="0.25"/>
    <row r="10671" hidden="1" x14ac:dyDescent="0.25"/>
    <row r="10672" hidden="1" x14ac:dyDescent="0.25"/>
    <row r="10673" hidden="1" x14ac:dyDescent="0.25"/>
    <row r="10674" hidden="1" x14ac:dyDescent="0.25"/>
    <row r="10675" hidden="1" x14ac:dyDescent="0.25"/>
    <row r="10676" hidden="1" x14ac:dyDescent="0.25"/>
    <row r="10677" hidden="1" x14ac:dyDescent="0.25"/>
    <row r="10678" hidden="1" x14ac:dyDescent="0.25"/>
    <row r="10679" hidden="1" x14ac:dyDescent="0.25"/>
    <row r="10680" hidden="1" x14ac:dyDescent="0.25"/>
    <row r="10681" hidden="1" x14ac:dyDescent="0.25"/>
    <row r="10682" hidden="1" x14ac:dyDescent="0.25"/>
    <row r="10683" hidden="1" x14ac:dyDescent="0.25"/>
    <row r="10684" hidden="1" x14ac:dyDescent="0.25"/>
    <row r="10685" hidden="1" x14ac:dyDescent="0.25"/>
    <row r="10686" hidden="1" x14ac:dyDescent="0.25"/>
    <row r="10687" hidden="1" x14ac:dyDescent="0.25"/>
    <row r="10688" hidden="1" x14ac:dyDescent="0.25"/>
    <row r="10689" hidden="1" x14ac:dyDescent="0.25"/>
    <row r="10690" hidden="1" x14ac:dyDescent="0.25"/>
    <row r="10691" hidden="1" x14ac:dyDescent="0.25"/>
    <row r="10692" hidden="1" x14ac:dyDescent="0.25"/>
    <row r="10693" hidden="1" x14ac:dyDescent="0.25"/>
    <row r="10694" hidden="1" x14ac:dyDescent="0.25"/>
    <row r="10695" hidden="1" x14ac:dyDescent="0.25"/>
    <row r="10696" hidden="1" x14ac:dyDescent="0.25"/>
    <row r="10697" hidden="1" x14ac:dyDescent="0.25"/>
    <row r="10698" hidden="1" x14ac:dyDescent="0.25"/>
    <row r="10699" hidden="1" x14ac:dyDescent="0.25"/>
    <row r="10700" hidden="1" x14ac:dyDescent="0.25"/>
    <row r="10701" hidden="1" x14ac:dyDescent="0.25"/>
    <row r="10702" hidden="1" x14ac:dyDescent="0.25"/>
    <row r="10703" hidden="1" x14ac:dyDescent="0.25"/>
    <row r="10704" hidden="1" x14ac:dyDescent="0.25"/>
    <row r="10705" hidden="1" x14ac:dyDescent="0.25"/>
    <row r="10706" hidden="1" x14ac:dyDescent="0.25"/>
    <row r="10707" hidden="1" x14ac:dyDescent="0.25"/>
    <row r="10708" hidden="1" x14ac:dyDescent="0.25"/>
    <row r="10709" hidden="1" x14ac:dyDescent="0.25"/>
    <row r="10710" hidden="1" x14ac:dyDescent="0.25"/>
    <row r="10711" hidden="1" x14ac:dyDescent="0.25"/>
    <row r="10712" hidden="1" x14ac:dyDescent="0.25"/>
    <row r="10713" hidden="1" x14ac:dyDescent="0.25"/>
    <row r="10714" hidden="1" x14ac:dyDescent="0.25"/>
    <row r="10715" hidden="1" x14ac:dyDescent="0.25"/>
    <row r="10716" hidden="1" x14ac:dyDescent="0.25"/>
    <row r="10717" hidden="1" x14ac:dyDescent="0.25"/>
    <row r="10718" hidden="1" x14ac:dyDescent="0.25"/>
    <row r="10719" hidden="1" x14ac:dyDescent="0.25"/>
    <row r="10720" hidden="1" x14ac:dyDescent="0.25"/>
    <row r="10721" hidden="1" x14ac:dyDescent="0.25"/>
    <row r="10722" hidden="1" x14ac:dyDescent="0.25"/>
    <row r="10723" hidden="1" x14ac:dyDescent="0.25"/>
    <row r="10724" hidden="1" x14ac:dyDescent="0.25"/>
    <row r="10725" hidden="1" x14ac:dyDescent="0.25"/>
    <row r="10726" hidden="1" x14ac:dyDescent="0.25"/>
    <row r="10727" hidden="1" x14ac:dyDescent="0.25"/>
    <row r="10728" hidden="1" x14ac:dyDescent="0.25"/>
    <row r="10729" hidden="1" x14ac:dyDescent="0.25"/>
    <row r="10730" hidden="1" x14ac:dyDescent="0.25"/>
    <row r="10731" hidden="1" x14ac:dyDescent="0.25"/>
    <row r="10732" hidden="1" x14ac:dyDescent="0.25"/>
    <row r="10733" hidden="1" x14ac:dyDescent="0.25"/>
    <row r="10734" hidden="1" x14ac:dyDescent="0.25"/>
    <row r="10735" hidden="1" x14ac:dyDescent="0.25"/>
    <row r="10736" hidden="1" x14ac:dyDescent="0.25"/>
    <row r="10737" hidden="1" x14ac:dyDescent="0.25"/>
    <row r="10738" hidden="1" x14ac:dyDescent="0.25"/>
    <row r="10739" hidden="1" x14ac:dyDescent="0.25"/>
    <row r="10740" hidden="1" x14ac:dyDescent="0.25"/>
    <row r="10741" hidden="1" x14ac:dyDescent="0.25"/>
    <row r="10742" hidden="1" x14ac:dyDescent="0.25"/>
    <row r="10743" hidden="1" x14ac:dyDescent="0.25"/>
    <row r="10744" hidden="1" x14ac:dyDescent="0.25"/>
    <row r="10745" hidden="1" x14ac:dyDescent="0.25"/>
    <row r="10746" hidden="1" x14ac:dyDescent="0.25"/>
    <row r="10747" hidden="1" x14ac:dyDescent="0.25"/>
    <row r="10748" hidden="1" x14ac:dyDescent="0.25"/>
    <row r="10749" hidden="1" x14ac:dyDescent="0.25"/>
    <row r="10750" hidden="1" x14ac:dyDescent="0.25"/>
    <row r="10751" hidden="1" x14ac:dyDescent="0.25"/>
    <row r="10752" hidden="1" x14ac:dyDescent="0.25"/>
    <row r="10753" hidden="1" x14ac:dyDescent="0.25"/>
    <row r="10754" hidden="1" x14ac:dyDescent="0.25"/>
    <row r="10755" hidden="1" x14ac:dyDescent="0.25"/>
    <row r="10756" hidden="1" x14ac:dyDescent="0.25"/>
    <row r="10757" hidden="1" x14ac:dyDescent="0.25"/>
    <row r="10758" hidden="1" x14ac:dyDescent="0.25"/>
    <row r="10759" hidden="1" x14ac:dyDescent="0.25"/>
    <row r="10760" hidden="1" x14ac:dyDescent="0.25"/>
    <row r="10761" hidden="1" x14ac:dyDescent="0.25"/>
    <row r="10762" hidden="1" x14ac:dyDescent="0.25"/>
    <row r="10763" hidden="1" x14ac:dyDescent="0.25"/>
    <row r="10764" hidden="1" x14ac:dyDescent="0.25"/>
    <row r="10765" hidden="1" x14ac:dyDescent="0.25"/>
    <row r="10766" hidden="1" x14ac:dyDescent="0.25"/>
    <row r="10767" hidden="1" x14ac:dyDescent="0.25"/>
    <row r="10768" hidden="1" x14ac:dyDescent="0.25"/>
    <row r="10769" hidden="1" x14ac:dyDescent="0.25"/>
    <row r="10770" hidden="1" x14ac:dyDescent="0.25"/>
    <row r="10771" hidden="1" x14ac:dyDescent="0.25"/>
    <row r="10772" hidden="1" x14ac:dyDescent="0.25"/>
    <row r="10773" hidden="1" x14ac:dyDescent="0.25"/>
    <row r="10774" hidden="1" x14ac:dyDescent="0.25"/>
    <row r="10775" hidden="1" x14ac:dyDescent="0.25"/>
    <row r="10776" hidden="1" x14ac:dyDescent="0.25"/>
    <row r="10777" hidden="1" x14ac:dyDescent="0.25"/>
    <row r="10778" hidden="1" x14ac:dyDescent="0.25"/>
    <row r="10779" hidden="1" x14ac:dyDescent="0.25"/>
    <row r="10780" hidden="1" x14ac:dyDescent="0.25"/>
    <row r="10781" hidden="1" x14ac:dyDescent="0.25"/>
    <row r="10782" hidden="1" x14ac:dyDescent="0.25"/>
    <row r="10783" hidden="1" x14ac:dyDescent="0.25"/>
    <row r="10784" hidden="1" x14ac:dyDescent="0.25"/>
    <row r="10785" hidden="1" x14ac:dyDescent="0.25"/>
    <row r="10786" hidden="1" x14ac:dyDescent="0.25"/>
    <row r="10787" hidden="1" x14ac:dyDescent="0.25"/>
    <row r="10788" hidden="1" x14ac:dyDescent="0.25"/>
    <row r="10789" hidden="1" x14ac:dyDescent="0.25"/>
    <row r="10790" hidden="1" x14ac:dyDescent="0.25"/>
    <row r="10791" hidden="1" x14ac:dyDescent="0.25"/>
    <row r="10792" hidden="1" x14ac:dyDescent="0.25"/>
    <row r="10793" hidden="1" x14ac:dyDescent="0.25"/>
    <row r="10794" hidden="1" x14ac:dyDescent="0.25"/>
    <row r="10795" hidden="1" x14ac:dyDescent="0.25"/>
    <row r="10796" hidden="1" x14ac:dyDescent="0.25"/>
    <row r="10797" hidden="1" x14ac:dyDescent="0.25"/>
    <row r="10798" hidden="1" x14ac:dyDescent="0.25"/>
    <row r="10799" hidden="1" x14ac:dyDescent="0.25"/>
    <row r="10800" hidden="1" x14ac:dyDescent="0.25"/>
    <row r="10801" hidden="1" x14ac:dyDescent="0.25"/>
    <row r="10802" hidden="1" x14ac:dyDescent="0.25"/>
    <row r="10803" hidden="1" x14ac:dyDescent="0.25"/>
    <row r="10804" hidden="1" x14ac:dyDescent="0.25"/>
    <row r="10805" hidden="1" x14ac:dyDescent="0.25"/>
    <row r="10806" hidden="1" x14ac:dyDescent="0.25"/>
    <row r="10807" hidden="1" x14ac:dyDescent="0.25"/>
    <row r="10808" hidden="1" x14ac:dyDescent="0.25"/>
    <row r="10809" hidden="1" x14ac:dyDescent="0.25"/>
    <row r="10810" hidden="1" x14ac:dyDescent="0.25"/>
    <row r="10811" hidden="1" x14ac:dyDescent="0.25"/>
    <row r="10812" hidden="1" x14ac:dyDescent="0.25"/>
    <row r="10813" hidden="1" x14ac:dyDescent="0.25"/>
    <row r="10814" hidden="1" x14ac:dyDescent="0.25"/>
    <row r="10815" hidden="1" x14ac:dyDescent="0.25"/>
    <row r="10816" hidden="1" x14ac:dyDescent="0.25"/>
    <row r="10817" hidden="1" x14ac:dyDescent="0.25"/>
    <row r="10818" hidden="1" x14ac:dyDescent="0.25"/>
    <row r="10819" hidden="1" x14ac:dyDescent="0.25"/>
    <row r="10820" hidden="1" x14ac:dyDescent="0.25"/>
    <row r="10821" hidden="1" x14ac:dyDescent="0.25"/>
    <row r="10822" hidden="1" x14ac:dyDescent="0.25"/>
    <row r="10823" hidden="1" x14ac:dyDescent="0.25"/>
    <row r="10824" hidden="1" x14ac:dyDescent="0.25"/>
    <row r="10825" hidden="1" x14ac:dyDescent="0.25"/>
    <row r="10826" hidden="1" x14ac:dyDescent="0.25"/>
    <row r="10827" hidden="1" x14ac:dyDescent="0.25"/>
    <row r="10828" hidden="1" x14ac:dyDescent="0.25"/>
    <row r="10829" hidden="1" x14ac:dyDescent="0.25"/>
    <row r="10830" hidden="1" x14ac:dyDescent="0.25"/>
    <row r="10831" hidden="1" x14ac:dyDescent="0.25"/>
    <row r="10832" hidden="1" x14ac:dyDescent="0.25"/>
    <row r="10833" hidden="1" x14ac:dyDescent="0.25"/>
    <row r="10834" hidden="1" x14ac:dyDescent="0.25"/>
    <row r="10835" hidden="1" x14ac:dyDescent="0.25"/>
    <row r="10836" hidden="1" x14ac:dyDescent="0.25"/>
    <row r="10837" hidden="1" x14ac:dyDescent="0.25"/>
    <row r="10838" hidden="1" x14ac:dyDescent="0.25"/>
    <row r="10839" hidden="1" x14ac:dyDescent="0.25"/>
    <row r="10840" hidden="1" x14ac:dyDescent="0.25"/>
    <row r="10841" hidden="1" x14ac:dyDescent="0.25"/>
    <row r="10842" hidden="1" x14ac:dyDescent="0.25"/>
    <row r="10843" hidden="1" x14ac:dyDescent="0.25"/>
    <row r="10844" hidden="1" x14ac:dyDescent="0.25"/>
    <row r="10845" hidden="1" x14ac:dyDescent="0.25"/>
    <row r="10846" hidden="1" x14ac:dyDescent="0.25"/>
    <row r="10847" hidden="1" x14ac:dyDescent="0.25"/>
    <row r="10848" hidden="1" x14ac:dyDescent="0.25"/>
    <row r="10849" hidden="1" x14ac:dyDescent="0.25"/>
    <row r="10850" hidden="1" x14ac:dyDescent="0.25"/>
    <row r="10851" hidden="1" x14ac:dyDescent="0.25"/>
    <row r="10852" hidden="1" x14ac:dyDescent="0.25"/>
    <row r="10853" hidden="1" x14ac:dyDescent="0.25"/>
    <row r="10854" hidden="1" x14ac:dyDescent="0.25"/>
    <row r="10855" hidden="1" x14ac:dyDescent="0.25"/>
    <row r="10856" hidden="1" x14ac:dyDescent="0.25"/>
    <row r="10857" hidden="1" x14ac:dyDescent="0.25"/>
    <row r="10858" hidden="1" x14ac:dyDescent="0.25"/>
    <row r="10859" hidden="1" x14ac:dyDescent="0.25"/>
    <row r="10860" hidden="1" x14ac:dyDescent="0.25"/>
    <row r="10861" hidden="1" x14ac:dyDescent="0.25"/>
    <row r="10862" hidden="1" x14ac:dyDescent="0.25"/>
    <row r="10863" hidden="1" x14ac:dyDescent="0.25"/>
    <row r="10864" hidden="1" x14ac:dyDescent="0.25"/>
    <row r="10865" hidden="1" x14ac:dyDescent="0.25"/>
    <row r="10866" hidden="1" x14ac:dyDescent="0.25"/>
    <row r="10867" hidden="1" x14ac:dyDescent="0.25"/>
    <row r="10868" hidden="1" x14ac:dyDescent="0.25"/>
    <row r="10869" hidden="1" x14ac:dyDescent="0.25"/>
    <row r="10870" hidden="1" x14ac:dyDescent="0.25"/>
    <row r="10871" hidden="1" x14ac:dyDescent="0.25"/>
    <row r="10872" hidden="1" x14ac:dyDescent="0.25"/>
    <row r="10873" hidden="1" x14ac:dyDescent="0.25"/>
    <row r="10874" hidden="1" x14ac:dyDescent="0.25"/>
    <row r="10875" hidden="1" x14ac:dyDescent="0.25"/>
    <row r="10876" hidden="1" x14ac:dyDescent="0.25"/>
    <row r="10877" hidden="1" x14ac:dyDescent="0.25"/>
    <row r="10878" hidden="1" x14ac:dyDescent="0.25"/>
    <row r="10879" hidden="1" x14ac:dyDescent="0.25"/>
    <row r="10880" hidden="1" x14ac:dyDescent="0.25"/>
    <row r="10881" hidden="1" x14ac:dyDescent="0.25"/>
    <row r="10882" hidden="1" x14ac:dyDescent="0.25"/>
    <row r="10883" hidden="1" x14ac:dyDescent="0.25"/>
    <row r="10884" hidden="1" x14ac:dyDescent="0.25"/>
    <row r="10885" hidden="1" x14ac:dyDescent="0.25"/>
    <row r="10886" hidden="1" x14ac:dyDescent="0.25"/>
    <row r="10887" hidden="1" x14ac:dyDescent="0.25"/>
    <row r="10888" hidden="1" x14ac:dyDescent="0.25"/>
    <row r="10889" hidden="1" x14ac:dyDescent="0.25"/>
    <row r="10890" hidden="1" x14ac:dyDescent="0.25"/>
    <row r="10891" hidden="1" x14ac:dyDescent="0.25"/>
    <row r="10892" hidden="1" x14ac:dyDescent="0.25"/>
    <row r="10893" hidden="1" x14ac:dyDescent="0.25"/>
    <row r="10894" hidden="1" x14ac:dyDescent="0.25"/>
    <row r="10895" hidden="1" x14ac:dyDescent="0.25"/>
    <row r="10896" hidden="1" x14ac:dyDescent="0.25"/>
    <row r="10897" hidden="1" x14ac:dyDescent="0.25"/>
    <row r="10898" hidden="1" x14ac:dyDescent="0.25"/>
    <row r="10899" hidden="1" x14ac:dyDescent="0.25"/>
    <row r="10900" hidden="1" x14ac:dyDescent="0.25"/>
    <row r="10901" hidden="1" x14ac:dyDescent="0.25"/>
    <row r="10902" hidden="1" x14ac:dyDescent="0.25"/>
    <row r="10903" hidden="1" x14ac:dyDescent="0.25"/>
    <row r="10904" hidden="1" x14ac:dyDescent="0.25"/>
    <row r="10905" hidden="1" x14ac:dyDescent="0.25"/>
    <row r="10906" hidden="1" x14ac:dyDescent="0.25"/>
    <row r="10907" hidden="1" x14ac:dyDescent="0.25"/>
    <row r="10908" hidden="1" x14ac:dyDescent="0.25"/>
    <row r="10909" hidden="1" x14ac:dyDescent="0.25"/>
    <row r="10910" hidden="1" x14ac:dyDescent="0.25"/>
    <row r="10911" hidden="1" x14ac:dyDescent="0.25"/>
    <row r="10912" hidden="1" x14ac:dyDescent="0.25"/>
    <row r="10913" hidden="1" x14ac:dyDescent="0.25"/>
    <row r="10914" hidden="1" x14ac:dyDescent="0.25"/>
    <row r="10915" hidden="1" x14ac:dyDescent="0.25"/>
    <row r="10916" hidden="1" x14ac:dyDescent="0.25"/>
    <row r="10917" hidden="1" x14ac:dyDescent="0.25"/>
    <row r="10918" hidden="1" x14ac:dyDescent="0.25"/>
    <row r="10919" hidden="1" x14ac:dyDescent="0.25"/>
    <row r="10920" hidden="1" x14ac:dyDescent="0.25"/>
    <row r="10921" hidden="1" x14ac:dyDescent="0.25"/>
    <row r="10922" hidden="1" x14ac:dyDescent="0.25"/>
    <row r="10923" hidden="1" x14ac:dyDescent="0.25"/>
    <row r="10924" hidden="1" x14ac:dyDescent="0.25"/>
    <row r="10925" hidden="1" x14ac:dyDescent="0.25"/>
    <row r="10926" hidden="1" x14ac:dyDescent="0.25"/>
    <row r="10927" hidden="1" x14ac:dyDescent="0.25"/>
    <row r="10928" hidden="1" x14ac:dyDescent="0.25"/>
    <row r="10929" hidden="1" x14ac:dyDescent="0.25"/>
    <row r="10930" hidden="1" x14ac:dyDescent="0.25"/>
    <row r="10931" hidden="1" x14ac:dyDescent="0.25"/>
    <row r="10932" hidden="1" x14ac:dyDescent="0.25"/>
    <row r="10933" hidden="1" x14ac:dyDescent="0.25"/>
    <row r="10934" hidden="1" x14ac:dyDescent="0.25"/>
    <row r="10935" hidden="1" x14ac:dyDescent="0.25"/>
    <row r="10936" hidden="1" x14ac:dyDescent="0.25"/>
    <row r="10937" hidden="1" x14ac:dyDescent="0.25"/>
    <row r="10938" hidden="1" x14ac:dyDescent="0.25"/>
    <row r="10939" hidden="1" x14ac:dyDescent="0.25"/>
    <row r="10940" hidden="1" x14ac:dyDescent="0.25"/>
    <row r="10941" hidden="1" x14ac:dyDescent="0.25"/>
    <row r="10942" hidden="1" x14ac:dyDescent="0.25"/>
    <row r="10943" hidden="1" x14ac:dyDescent="0.25"/>
    <row r="10944" hidden="1" x14ac:dyDescent="0.25"/>
    <row r="10945" hidden="1" x14ac:dyDescent="0.25"/>
    <row r="10946" hidden="1" x14ac:dyDescent="0.25"/>
    <row r="10947" hidden="1" x14ac:dyDescent="0.25"/>
    <row r="10948" hidden="1" x14ac:dyDescent="0.25"/>
    <row r="10949" hidden="1" x14ac:dyDescent="0.25"/>
    <row r="10950" hidden="1" x14ac:dyDescent="0.25"/>
    <row r="10951" hidden="1" x14ac:dyDescent="0.25"/>
    <row r="10952" hidden="1" x14ac:dyDescent="0.25"/>
    <row r="10953" hidden="1" x14ac:dyDescent="0.25"/>
    <row r="10954" hidden="1" x14ac:dyDescent="0.25"/>
    <row r="10955" hidden="1" x14ac:dyDescent="0.25"/>
    <row r="10956" hidden="1" x14ac:dyDescent="0.25"/>
    <row r="10957" hidden="1" x14ac:dyDescent="0.25"/>
    <row r="10958" hidden="1" x14ac:dyDescent="0.25"/>
    <row r="10959" hidden="1" x14ac:dyDescent="0.25"/>
    <row r="10960" hidden="1" x14ac:dyDescent="0.25"/>
    <row r="10961" hidden="1" x14ac:dyDescent="0.25"/>
    <row r="10962" hidden="1" x14ac:dyDescent="0.25"/>
    <row r="10963" hidden="1" x14ac:dyDescent="0.25"/>
    <row r="10964" hidden="1" x14ac:dyDescent="0.25"/>
    <row r="10965" hidden="1" x14ac:dyDescent="0.25"/>
    <row r="10966" hidden="1" x14ac:dyDescent="0.25"/>
    <row r="10967" hidden="1" x14ac:dyDescent="0.25"/>
    <row r="10968" hidden="1" x14ac:dyDescent="0.25"/>
    <row r="10969" hidden="1" x14ac:dyDescent="0.25"/>
    <row r="10970" hidden="1" x14ac:dyDescent="0.25"/>
    <row r="10971" hidden="1" x14ac:dyDescent="0.25"/>
    <row r="10972" hidden="1" x14ac:dyDescent="0.25"/>
    <row r="10973" hidden="1" x14ac:dyDescent="0.25"/>
    <row r="10974" hidden="1" x14ac:dyDescent="0.25"/>
    <row r="10975" hidden="1" x14ac:dyDescent="0.25"/>
    <row r="10976" hidden="1" x14ac:dyDescent="0.25"/>
    <row r="10977" hidden="1" x14ac:dyDescent="0.25"/>
    <row r="10978" hidden="1" x14ac:dyDescent="0.25"/>
    <row r="10979" hidden="1" x14ac:dyDescent="0.25"/>
    <row r="10980" hidden="1" x14ac:dyDescent="0.25"/>
    <row r="10981" hidden="1" x14ac:dyDescent="0.25"/>
    <row r="10982" hidden="1" x14ac:dyDescent="0.25"/>
    <row r="10983" hidden="1" x14ac:dyDescent="0.25"/>
    <row r="10984" hidden="1" x14ac:dyDescent="0.25"/>
    <row r="10985" hidden="1" x14ac:dyDescent="0.25"/>
    <row r="10986" hidden="1" x14ac:dyDescent="0.25"/>
    <row r="10987" hidden="1" x14ac:dyDescent="0.25"/>
    <row r="10988" hidden="1" x14ac:dyDescent="0.25"/>
    <row r="10989" hidden="1" x14ac:dyDescent="0.25"/>
    <row r="10990" hidden="1" x14ac:dyDescent="0.25"/>
    <row r="10991" hidden="1" x14ac:dyDescent="0.25"/>
    <row r="10992" hidden="1" x14ac:dyDescent="0.25"/>
    <row r="10993" hidden="1" x14ac:dyDescent="0.25"/>
    <row r="10994" hidden="1" x14ac:dyDescent="0.25"/>
    <row r="10995" hidden="1" x14ac:dyDescent="0.25"/>
    <row r="10996" hidden="1" x14ac:dyDescent="0.25"/>
    <row r="10997" hidden="1" x14ac:dyDescent="0.25"/>
    <row r="10998" hidden="1" x14ac:dyDescent="0.25"/>
    <row r="10999" hidden="1" x14ac:dyDescent="0.25"/>
    <row r="11000" hidden="1" x14ac:dyDescent="0.25"/>
    <row r="11001" hidden="1" x14ac:dyDescent="0.25"/>
    <row r="11002" hidden="1" x14ac:dyDescent="0.25"/>
    <row r="11003" hidden="1" x14ac:dyDescent="0.25"/>
    <row r="11004" hidden="1" x14ac:dyDescent="0.25"/>
    <row r="11005" hidden="1" x14ac:dyDescent="0.25"/>
    <row r="11006" hidden="1" x14ac:dyDescent="0.25"/>
    <row r="11007" hidden="1" x14ac:dyDescent="0.25"/>
    <row r="11008" hidden="1" x14ac:dyDescent="0.25"/>
    <row r="11009" hidden="1" x14ac:dyDescent="0.25"/>
    <row r="11010" hidden="1" x14ac:dyDescent="0.25"/>
    <row r="11011" hidden="1" x14ac:dyDescent="0.25"/>
    <row r="11012" hidden="1" x14ac:dyDescent="0.25"/>
    <row r="11013" hidden="1" x14ac:dyDescent="0.25"/>
    <row r="11014" hidden="1" x14ac:dyDescent="0.25"/>
    <row r="11015" hidden="1" x14ac:dyDescent="0.25"/>
    <row r="11016" hidden="1" x14ac:dyDescent="0.25"/>
    <row r="11017" hidden="1" x14ac:dyDescent="0.25"/>
    <row r="11018" hidden="1" x14ac:dyDescent="0.25"/>
    <row r="11019" hidden="1" x14ac:dyDescent="0.25"/>
    <row r="11020" hidden="1" x14ac:dyDescent="0.25"/>
    <row r="11021" hidden="1" x14ac:dyDescent="0.25"/>
    <row r="11022" hidden="1" x14ac:dyDescent="0.25"/>
    <row r="11023" hidden="1" x14ac:dyDescent="0.25"/>
    <row r="11024" hidden="1" x14ac:dyDescent="0.25"/>
    <row r="11025" hidden="1" x14ac:dyDescent="0.25"/>
    <row r="11026" hidden="1" x14ac:dyDescent="0.25"/>
    <row r="11027" hidden="1" x14ac:dyDescent="0.25"/>
    <row r="11028" hidden="1" x14ac:dyDescent="0.25"/>
    <row r="11029" hidden="1" x14ac:dyDescent="0.25"/>
    <row r="11030" hidden="1" x14ac:dyDescent="0.25"/>
    <row r="11031" hidden="1" x14ac:dyDescent="0.25"/>
    <row r="11032" hidden="1" x14ac:dyDescent="0.25"/>
    <row r="11033" hidden="1" x14ac:dyDescent="0.25"/>
    <row r="11034" hidden="1" x14ac:dyDescent="0.25"/>
    <row r="11035" hidden="1" x14ac:dyDescent="0.25"/>
    <row r="11036" hidden="1" x14ac:dyDescent="0.25"/>
    <row r="11037" hidden="1" x14ac:dyDescent="0.25"/>
    <row r="11038" hidden="1" x14ac:dyDescent="0.25"/>
    <row r="11039" hidden="1" x14ac:dyDescent="0.25"/>
    <row r="11040" hidden="1" x14ac:dyDescent="0.25"/>
    <row r="11041" hidden="1" x14ac:dyDescent="0.25"/>
    <row r="11042" hidden="1" x14ac:dyDescent="0.25"/>
    <row r="11043" hidden="1" x14ac:dyDescent="0.25"/>
    <row r="11044" hidden="1" x14ac:dyDescent="0.25"/>
    <row r="11045" hidden="1" x14ac:dyDescent="0.25"/>
    <row r="11046" hidden="1" x14ac:dyDescent="0.25"/>
    <row r="11047" hidden="1" x14ac:dyDescent="0.25"/>
    <row r="11048" hidden="1" x14ac:dyDescent="0.25"/>
    <row r="11049" hidden="1" x14ac:dyDescent="0.25"/>
    <row r="11050" hidden="1" x14ac:dyDescent="0.25"/>
    <row r="11051" hidden="1" x14ac:dyDescent="0.25"/>
    <row r="11052" hidden="1" x14ac:dyDescent="0.25"/>
    <row r="11053" hidden="1" x14ac:dyDescent="0.25"/>
    <row r="11054" hidden="1" x14ac:dyDescent="0.25"/>
    <row r="11055" hidden="1" x14ac:dyDescent="0.25"/>
    <row r="11056" hidden="1" x14ac:dyDescent="0.25"/>
    <row r="11057" hidden="1" x14ac:dyDescent="0.25"/>
    <row r="11058" hidden="1" x14ac:dyDescent="0.25"/>
    <row r="11059" hidden="1" x14ac:dyDescent="0.25"/>
    <row r="11060" hidden="1" x14ac:dyDescent="0.25"/>
    <row r="11061" hidden="1" x14ac:dyDescent="0.25"/>
    <row r="11062" hidden="1" x14ac:dyDescent="0.25"/>
    <row r="11063" hidden="1" x14ac:dyDescent="0.25"/>
    <row r="11064" hidden="1" x14ac:dyDescent="0.25"/>
    <row r="11065" hidden="1" x14ac:dyDescent="0.25"/>
    <row r="11066" hidden="1" x14ac:dyDescent="0.25"/>
    <row r="11067" hidden="1" x14ac:dyDescent="0.25"/>
    <row r="11068" hidden="1" x14ac:dyDescent="0.25"/>
    <row r="11069" hidden="1" x14ac:dyDescent="0.25"/>
    <row r="11070" hidden="1" x14ac:dyDescent="0.25"/>
    <row r="11071" hidden="1" x14ac:dyDescent="0.25"/>
    <row r="11072" hidden="1" x14ac:dyDescent="0.25"/>
    <row r="11073" hidden="1" x14ac:dyDescent="0.25"/>
    <row r="11074" hidden="1" x14ac:dyDescent="0.25"/>
    <row r="11075" hidden="1" x14ac:dyDescent="0.25"/>
    <row r="11076" hidden="1" x14ac:dyDescent="0.25"/>
    <row r="11077" hidden="1" x14ac:dyDescent="0.25"/>
    <row r="11078" hidden="1" x14ac:dyDescent="0.25"/>
    <row r="11079" hidden="1" x14ac:dyDescent="0.25"/>
    <row r="11080" hidden="1" x14ac:dyDescent="0.25"/>
    <row r="11081" hidden="1" x14ac:dyDescent="0.25"/>
    <row r="11082" hidden="1" x14ac:dyDescent="0.25"/>
    <row r="11083" hidden="1" x14ac:dyDescent="0.25"/>
    <row r="11084" hidden="1" x14ac:dyDescent="0.25"/>
    <row r="11085" hidden="1" x14ac:dyDescent="0.25"/>
    <row r="11086" hidden="1" x14ac:dyDescent="0.25"/>
    <row r="11087" hidden="1" x14ac:dyDescent="0.25"/>
    <row r="11088" hidden="1" x14ac:dyDescent="0.25"/>
    <row r="11089" hidden="1" x14ac:dyDescent="0.25"/>
    <row r="11090" hidden="1" x14ac:dyDescent="0.25"/>
    <row r="11091" hidden="1" x14ac:dyDescent="0.25"/>
    <row r="11092" hidden="1" x14ac:dyDescent="0.25"/>
    <row r="11093" hidden="1" x14ac:dyDescent="0.25"/>
    <row r="11094" hidden="1" x14ac:dyDescent="0.25"/>
    <row r="11095" hidden="1" x14ac:dyDescent="0.25"/>
    <row r="11096" hidden="1" x14ac:dyDescent="0.25"/>
    <row r="11097" hidden="1" x14ac:dyDescent="0.25"/>
    <row r="11098" hidden="1" x14ac:dyDescent="0.25"/>
    <row r="11099" hidden="1" x14ac:dyDescent="0.25"/>
    <row r="11100" hidden="1" x14ac:dyDescent="0.25"/>
    <row r="11101" hidden="1" x14ac:dyDescent="0.25"/>
    <row r="11102" hidden="1" x14ac:dyDescent="0.25"/>
    <row r="11103" hidden="1" x14ac:dyDescent="0.25"/>
    <row r="11104" hidden="1" x14ac:dyDescent="0.25"/>
    <row r="11105" hidden="1" x14ac:dyDescent="0.25"/>
    <row r="11106" hidden="1" x14ac:dyDescent="0.25"/>
    <row r="11107" hidden="1" x14ac:dyDescent="0.25"/>
    <row r="11108" hidden="1" x14ac:dyDescent="0.25"/>
    <row r="11109" hidden="1" x14ac:dyDescent="0.25"/>
    <row r="11110" hidden="1" x14ac:dyDescent="0.25"/>
    <row r="11111" hidden="1" x14ac:dyDescent="0.25"/>
    <row r="11112" hidden="1" x14ac:dyDescent="0.25"/>
    <row r="11113" hidden="1" x14ac:dyDescent="0.25"/>
    <row r="11114" hidden="1" x14ac:dyDescent="0.25"/>
    <row r="11115" hidden="1" x14ac:dyDescent="0.25"/>
    <row r="11116" hidden="1" x14ac:dyDescent="0.25"/>
    <row r="11117" hidden="1" x14ac:dyDescent="0.25"/>
    <row r="11118" hidden="1" x14ac:dyDescent="0.25"/>
    <row r="11119" hidden="1" x14ac:dyDescent="0.25"/>
    <row r="11120" hidden="1" x14ac:dyDescent="0.25"/>
    <row r="11121" hidden="1" x14ac:dyDescent="0.25"/>
    <row r="11122" hidden="1" x14ac:dyDescent="0.25"/>
    <row r="11123" hidden="1" x14ac:dyDescent="0.25"/>
    <row r="11124" hidden="1" x14ac:dyDescent="0.25"/>
    <row r="11125" hidden="1" x14ac:dyDescent="0.25"/>
    <row r="11126" hidden="1" x14ac:dyDescent="0.25"/>
    <row r="11127" hidden="1" x14ac:dyDescent="0.25"/>
    <row r="11128" hidden="1" x14ac:dyDescent="0.25"/>
    <row r="11129" hidden="1" x14ac:dyDescent="0.25"/>
    <row r="11130" hidden="1" x14ac:dyDescent="0.25"/>
    <row r="11131" hidden="1" x14ac:dyDescent="0.25"/>
    <row r="11132" hidden="1" x14ac:dyDescent="0.25"/>
    <row r="11133" hidden="1" x14ac:dyDescent="0.25"/>
    <row r="11134" hidden="1" x14ac:dyDescent="0.25"/>
    <row r="11135" hidden="1" x14ac:dyDescent="0.25"/>
    <row r="11136" hidden="1" x14ac:dyDescent="0.25"/>
    <row r="11137" hidden="1" x14ac:dyDescent="0.25"/>
    <row r="11138" hidden="1" x14ac:dyDescent="0.25"/>
    <row r="11139" hidden="1" x14ac:dyDescent="0.25"/>
    <row r="11140" hidden="1" x14ac:dyDescent="0.25"/>
    <row r="11141" hidden="1" x14ac:dyDescent="0.25"/>
    <row r="11142" hidden="1" x14ac:dyDescent="0.25"/>
    <row r="11143" hidden="1" x14ac:dyDescent="0.25"/>
    <row r="11144" hidden="1" x14ac:dyDescent="0.25"/>
    <row r="11145" hidden="1" x14ac:dyDescent="0.25"/>
    <row r="11146" hidden="1" x14ac:dyDescent="0.25"/>
    <row r="11147" hidden="1" x14ac:dyDescent="0.25"/>
    <row r="11148" hidden="1" x14ac:dyDescent="0.25"/>
    <row r="11149" hidden="1" x14ac:dyDescent="0.25"/>
    <row r="11150" hidden="1" x14ac:dyDescent="0.25"/>
    <row r="11151" hidden="1" x14ac:dyDescent="0.25"/>
    <row r="11152" hidden="1" x14ac:dyDescent="0.25"/>
    <row r="11153" hidden="1" x14ac:dyDescent="0.25"/>
    <row r="11154" hidden="1" x14ac:dyDescent="0.25"/>
    <row r="11155" hidden="1" x14ac:dyDescent="0.25"/>
    <row r="11156" hidden="1" x14ac:dyDescent="0.25"/>
    <row r="11157" hidden="1" x14ac:dyDescent="0.25"/>
    <row r="11158" hidden="1" x14ac:dyDescent="0.25"/>
    <row r="11159" hidden="1" x14ac:dyDescent="0.25"/>
    <row r="11160" hidden="1" x14ac:dyDescent="0.25"/>
    <row r="11161" hidden="1" x14ac:dyDescent="0.25"/>
    <row r="11162" hidden="1" x14ac:dyDescent="0.25"/>
    <row r="11163" hidden="1" x14ac:dyDescent="0.25"/>
    <row r="11164" hidden="1" x14ac:dyDescent="0.25"/>
    <row r="11165" hidden="1" x14ac:dyDescent="0.25"/>
    <row r="11166" hidden="1" x14ac:dyDescent="0.25"/>
    <row r="11167" hidden="1" x14ac:dyDescent="0.25"/>
    <row r="11168" hidden="1" x14ac:dyDescent="0.25"/>
    <row r="11169" hidden="1" x14ac:dyDescent="0.25"/>
    <row r="11170" hidden="1" x14ac:dyDescent="0.25"/>
    <row r="11171" hidden="1" x14ac:dyDescent="0.25"/>
    <row r="11172" hidden="1" x14ac:dyDescent="0.25"/>
    <row r="11173" hidden="1" x14ac:dyDescent="0.25"/>
    <row r="11174" hidden="1" x14ac:dyDescent="0.25"/>
    <row r="11175" hidden="1" x14ac:dyDescent="0.25"/>
    <row r="11176" hidden="1" x14ac:dyDescent="0.25"/>
    <row r="11177" hidden="1" x14ac:dyDescent="0.25"/>
    <row r="11178" hidden="1" x14ac:dyDescent="0.25"/>
    <row r="11179" hidden="1" x14ac:dyDescent="0.25"/>
    <row r="11180" hidden="1" x14ac:dyDescent="0.25"/>
    <row r="11181" hidden="1" x14ac:dyDescent="0.25"/>
    <row r="11182" hidden="1" x14ac:dyDescent="0.25"/>
    <row r="11183" hidden="1" x14ac:dyDescent="0.25"/>
    <row r="11184" hidden="1" x14ac:dyDescent="0.25"/>
    <row r="11185" hidden="1" x14ac:dyDescent="0.25"/>
    <row r="11186" hidden="1" x14ac:dyDescent="0.25"/>
    <row r="11187" hidden="1" x14ac:dyDescent="0.25"/>
    <row r="11188" hidden="1" x14ac:dyDescent="0.25"/>
    <row r="11189" hidden="1" x14ac:dyDescent="0.25"/>
    <row r="11190" hidden="1" x14ac:dyDescent="0.25"/>
    <row r="11191" hidden="1" x14ac:dyDescent="0.25"/>
    <row r="11192" hidden="1" x14ac:dyDescent="0.25"/>
    <row r="11193" hidden="1" x14ac:dyDescent="0.25"/>
    <row r="11194" hidden="1" x14ac:dyDescent="0.25"/>
    <row r="11195" hidden="1" x14ac:dyDescent="0.25"/>
    <row r="11196" hidden="1" x14ac:dyDescent="0.25"/>
    <row r="11197" hidden="1" x14ac:dyDescent="0.25"/>
    <row r="11198" hidden="1" x14ac:dyDescent="0.25"/>
    <row r="11199" hidden="1" x14ac:dyDescent="0.25"/>
    <row r="11200" hidden="1" x14ac:dyDescent="0.25"/>
    <row r="11201" hidden="1" x14ac:dyDescent="0.25"/>
    <row r="11202" hidden="1" x14ac:dyDescent="0.25"/>
    <row r="11203" hidden="1" x14ac:dyDescent="0.25"/>
    <row r="11204" hidden="1" x14ac:dyDescent="0.25"/>
    <row r="11205" hidden="1" x14ac:dyDescent="0.25"/>
    <row r="11206" hidden="1" x14ac:dyDescent="0.25"/>
    <row r="11207" hidden="1" x14ac:dyDescent="0.25"/>
    <row r="11208" hidden="1" x14ac:dyDescent="0.25"/>
    <row r="11209" hidden="1" x14ac:dyDescent="0.25"/>
    <row r="11210" hidden="1" x14ac:dyDescent="0.25"/>
    <row r="11211" hidden="1" x14ac:dyDescent="0.25"/>
    <row r="11212" hidden="1" x14ac:dyDescent="0.25"/>
    <row r="11213" hidden="1" x14ac:dyDescent="0.25"/>
    <row r="11214" hidden="1" x14ac:dyDescent="0.25"/>
    <row r="11215" hidden="1" x14ac:dyDescent="0.25"/>
    <row r="11216" hidden="1" x14ac:dyDescent="0.25"/>
    <row r="11217" hidden="1" x14ac:dyDescent="0.25"/>
    <row r="11218" hidden="1" x14ac:dyDescent="0.25"/>
    <row r="11219" hidden="1" x14ac:dyDescent="0.25"/>
    <row r="11220" hidden="1" x14ac:dyDescent="0.25"/>
    <row r="11221" hidden="1" x14ac:dyDescent="0.25"/>
    <row r="11222" hidden="1" x14ac:dyDescent="0.25"/>
    <row r="11223" hidden="1" x14ac:dyDescent="0.25"/>
    <row r="11224" hidden="1" x14ac:dyDescent="0.25"/>
    <row r="11225" hidden="1" x14ac:dyDescent="0.25"/>
    <row r="11226" hidden="1" x14ac:dyDescent="0.25"/>
    <row r="11227" hidden="1" x14ac:dyDescent="0.25"/>
    <row r="11228" hidden="1" x14ac:dyDescent="0.25"/>
    <row r="11229" hidden="1" x14ac:dyDescent="0.25"/>
    <row r="11230" hidden="1" x14ac:dyDescent="0.25"/>
    <row r="11231" hidden="1" x14ac:dyDescent="0.25"/>
    <row r="11232" hidden="1" x14ac:dyDescent="0.25"/>
    <row r="11233" hidden="1" x14ac:dyDescent="0.25"/>
    <row r="11234" hidden="1" x14ac:dyDescent="0.25"/>
    <row r="11235" hidden="1" x14ac:dyDescent="0.25"/>
    <row r="11236" hidden="1" x14ac:dyDescent="0.25"/>
    <row r="11237" hidden="1" x14ac:dyDescent="0.25"/>
    <row r="11238" hidden="1" x14ac:dyDescent="0.25"/>
    <row r="11239" hidden="1" x14ac:dyDescent="0.25"/>
    <row r="11240" hidden="1" x14ac:dyDescent="0.25"/>
    <row r="11241" hidden="1" x14ac:dyDescent="0.25"/>
    <row r="11242" hidden="1" x14ac:dyDescent="0.25"/>
    <row r="11243" hidden="1" x14ac:dyDescent="0.25"/>
    <row r="11244" hidden="1" x14ac:dyDescent="0.25"/>
    <row r="11245" hidden="1" x14ac:dyDescent="0.25"/>
    <row r="11246" hidden="1" x14ac:dyDescent="0.25"/>
    <row r="11247" hidden="1" x14ac:dyDescent="0.25"/>
    <row r="11248" hidden="1" x14ac:dyDescent="0.25"/>
    <row r="11249" hidden="1" x14ac:dyDescent="0.25"/>
    <row r="11250" hidden="1" x14ac:dyDescent="0.25"/>
    <row r="11251" hidden="1" x14ac:dyDescent="0.25"/>
    <row r="11252" hidden="1" x14ac:dyDescent="0.25"/>
    <row r="11253" hidden="1" x14ac:dyDescent="0.25"/>
    <row r="11254" hidden="1" x14ac:dyDescent="0.25"/>
    <row r="11255" hidden="1" x14ac:dyDescent="0.25"/>
    <row r="11256" hidden="1" x14ac:dyDescent="0.25"/>
    <row r="11257" hidden="1" x14ac:dyDescent="0.25"/>
    <row r="11258" hidden="1" x14ac:dyDescent="0.25"/>
    <row r="11259" hidden="1" x14ac:dyDescent="0.25"/>
    <row r="11260" hidden="1" x14ac:dyDescent="0.25"/>
    <row r="11261" hidden="1" x14ac:dyDescent="0.25"/>
    <row r="11262" hidden="1" x14ac:dyDescent="0.25"/>
    <row r="11263" hidden="1" x14ac:dyDescent="0.25"/>
    <row r="11264" hidden="1" x14ac:dyDescent="0.25"/>
    <row r="11265" hidden="1" x14ac:dyDescent="0.25"/>
    <row r="11266" hidden="1" x14ac:dyDescent="0.25"/>
    <row r="11267" hidden="1" x14ac:dyDescent="0.25"/>
    <row r="11268" hidden="1" x14ac:dyDescent="0.25"/>
    <row r="11269" hidden="1" x14ac:dyDescent="0.25"/>
    <row r="11270" hidden="1" x14ac:dyDescent="0.25"/>
    <row r="11271" hidden="1" x14ac:dyDescent="0.25"/>
    <row r="11272" hidden="1" x14ac:dyDescent="0.25"/>
    <row r="11273" hidden="1" x14ac:dyDescent="0.25"/>
    <row r="11274" hidden="1" x14ac:dyDescent="0.25"/>
    <row r="11275" hidden="1" x14ac:dyDescent="0.25"/>
    <row r="11276" hidden="1" x14ac:dyDescent="0.25"/>
    <row r="11277" hidden="1" x14ac:dyDescent="0.25"/>
    <row r="11278" hidden="1" x14ac:dyDescent="0.25"/>
    <row r="11279" hidden="1" x14ac:dyDescent="0.25"/>
    <row r="11280" hidden="1" x14ac:dyDescent="0.25"/>
    <row r="11281" hidden="1" x14ac:dyDescent="0.25"/>
    <row r="11282" hidden="1" x14ac:dyDescent="0.25"/>
    <row r="11283" hidden="1" x14ac:dyDescent="0.25"/>
    <row r="11284" hidden="1" x14ac:dyDescent="0.25"/>
    <row r="11285" hidden="1" x14ac:dyDescent="0.25"/>
    <row r="11286" hidden="1" x14ac:dyDescent="0.25"/>
    <row r="11287" hidden="1" x14ac:dyDescent="0.25"/>
    <row r="11288" hidden="1" x14ac:dyDescent="0.25"/>
    <row r="11289" hidden="1" x14ac:dyDescent="0.25"/>
    <row r="11290" hidden="1" x14ac:dyDescent="0.25"/>
    <row r="11291" hidden="1" x14ac:dyDescent="0.25"/>
    <row r="11292" hidden="1" x14ac:dyDescent="0.25"/>
    <row r="11293" hidden="1" x14ac:dyDescent="0.25"/>
    <row r="11294" hidden="1" x14ac:dyDescent="0.25"/>
    <row r="11295" hidden="1" x14ac:dyDescent="0.25"/>
    <row r="11296" hidden="1" x14ac:dyDescent="0.25"/>
    <row r="11297" hidden="1" x14ac:dyDescent="0.25"/>
    <row r="11298" hidden="1" x14ac:dyDescent="0.25"/>
    <row r="11299" hidden="1" x14ac:dyDescent="0.25"/>
    <row r="11300" hidden="1" x14ac:dyDescent="0.25"/>
    <row r="11301" hidden="1" x14ac:dyDescent="0.25"/>
    <row r="11302" hidden="1" x14ac:dyDescent="0.25"/>
    <row r="11303" hidden="1" x14ac:dyDescent="0.25"/>
    <row r="11304" hidden="1" x14ac:dyDescent="0.25"/>
    <row r="11305" hidden="1" x14ac:dyDescent="0.25"/>
    <row r="11306" hidden="1" x14ac:dyDescent="0.25"/>
    <row r="11307" hidden="1" x14ac:dyDescent="0.25"/>
    <row r="11308" hidden="1" x14ac:dyDescent="0.25"/>
    <row r="11309" hidden="1" x14ac:dyDescent="0.25"/>
    <row r="11310" hidden="1" x14ac:dyDescent="0.25"/>
    <row r="11311" hidden="1" x14ac:dyDescent="0.25"/>
    <row r="11312" hidden="1" x14ac:dyDescent="0.25"/>
    <row r="11313" hidden="1" x14ac:dyDescent="0.25"/>
    <row r="11314" hidden="1" x14ac:dyDescent="0.25"/>
    <row r="11315" hidden="1" x14ac:dyDescent="0.25"/>
    <row r="11316" hidden="1" x14ac:dyDescent="0.25"/>
    <row r="11317" hidden="1" x14ac:dyDescent="0.25"/>
    <row r="11318" hidden="1" x14ac:dyDescent="0.25"/>
    <row r="11319" hidden="1" x14ac:dyDescent="0.25"/>
    <row r="11320" hidden="1" x14ac:dyDescent="0.25"/>
    <row r="11321" hidden="1" x14ac:dyDescent="0.25"/>
    <row r="11322" hidden="1" x14ac:dyDescent="0.25"/>
    <row r="11323" hidden="1" x14ac:dyDescent="0.25"/>
    <row r="11324" hidden="1" x14ac:dyDescent="0.25"/>
    <row r="11325" hidden="1" x14ac:dyDescent="0.25"/>
    <row r="11326" hidden="1" x14ac:dyDescent="0.25"/>
    <row r="11327" hidden="1" x14ac:dyDescent="0.25"/>
    <row r="11328" hidden="1" x14ac:dyDescent="0.25"/>
    <row r="11329" hidden="1" x14ac:dyDescent="0.25"/>
    <row r="11330" hidden="1" x14ac:dyDescent="0.25"/>
    <row r="11331" hidden="1" x14ac:dyDescent="0.25"/>
    <row r="11332" hidden="1" x14ac:dyDescent="0.25"/>
    <row r="11333" hidden="1" x14ac:dyDescent="0.25"/>
    <row r="11334" hidden="1" x14ac:dyDescent="0.25"/>
    <row r="11335" hidden="1" x14ac:dyDescent="0.25"/>
    <row r="11336" hidden="1" x14ac:dyDescent="0.25"/>
    <row r="11337" hidden="1" x14ac:dyDescent="0.25"/>
    <row r="11338" hidden="1" x14ac:dyDescent="0.25"/>
    <row r="11339" hidden="1" x14ac:dyDescent="0.25"/>
    <row r="11340" hidden="1" x14ac:dyDescent="0.25"/>
    <row r="11341" hidden="1" x14ac:dyDescent="0.25"/>
    <row r="11342" hidden="1" x14ac:dyDescent="0.25"/>
    <row r="11343" hidden="1" x14ac:dyDescent="0.25"/>
    <row r="11344" hidden="1" x14ac:dyDescent="0.25"/>
    <row r="11345" hidden="1" x14ac:dyDescent="0.25"/>
    <row r="11346" hidden="1" x14ac:dyDescent="0.25"/>
    <row r="11347" hidden="1" x14ac:dyDescent="0.25"/>
    <row r="11348" hidden="1" x14ac:dyDescent="0.25"/>
    <row r="11349" hidden="1" x14ac:dyDescent="0.25"/>
    <row r="11350" hidden="1" x14ac:dyDescent="0.25"/>
    <row r="11351" hidden="1" x14ac:dyDescent="0.25"/>
    <row r="11352" hidden="1" x14ac:dyDescent="0.25"/>
    <row r="11353" hidden="1" x14ac:dyDescent="0.25"/>
    <row r="11354" hidden="1" x14ac:dyDescent="0.25"/>
    <row r="11355" hidden="1" x14ac:dyDescent="0.25"/>
    <row r="11356" hidden="1" x14ac:dyDescent="0.25"/>
    <row r="11357" hidden="1" x14ac:dyDescent="0.25"/>
    <row r="11358" hidden="1" x14ac:dyDescent="0.25"/>
    <row r="11359" hidden="1" x14ac:dyDescent="0.25"/>
    <row r="11360" hidden="1" x14ac:dyDescent="0.25"/>
    <row r="11361" hidden="1" x14ac:dyDescent="0.25"/>
    <row r="11362" hidden="1" x14ac:dyDescent="0.25"/>
    <row r="11363" hidden="1" x14ac:dyDescent="0.25"/>
    <row r="11364" hidden="1" x14ac:dyDescent="0.25"/>
    <row r="11365" hidden="1" x14ac:dyDescent="0.25"/>
    <row r="11366" hidden="1" x14ac:dyDescent="0.25"/>
    <row r="11367" hidden="1" x14ac:dyDescent="0.25"/>
    <row r="11368" hidden="1" x14ac:dyDescent="0.25"/>
    <row r="11369" hidden="1" x14ac:dyDescent="0.25"/>
    <row r="11370" hidden="1" x14ac:dyDescent="0.25"/>
    <row r="11371" hidden="1" x14ac:dyDescent="0.25"/>
    <row r="11372" hidden="1" x14ac:dyDescent="0.25"/>
    <row r="11373" hidden="1" x14ac:dyDescent="0.25"/>
    <row r="11374" hidden="1" x14ac:dyDescent="0.25"/>
    <row r="11375" hidden="1" x14ac:dyDescent="0.25"/>
    <row r="11376" hidden="1" x14ac:dyDescent="0.25"/>
    <row r="11377" hidden="1" x14ac:dyDescent="0.25"/>
    <row r="11378" hidden="1" x14ac:dyDescent="0.25"/>
    <row r="11379" hidden="1" x14ac:dyDescent="0.25"/>
    <row r="11380" hidden="1" x14ac:dyDescent="0.25"/>
    <row r="11381" hidden="1" x14ac:dyDescent="0.25"/>
    <row r="11382" hidden="1" x14ac:dyDescent="0.25"/>
    <row r="11383" hidden="1" x14ac:dyDescent="0.25"/>
    <row r="11384" hidden="1" x14ac:dyDescent="0.25"/>
    <row r="11385" hidden="1" x14ac:dyDescent="0.25"/>
    <row r="11386" hidden="1" x14ac:dyDescent="0.25"/>
    <row r="11387" hidden="1" x14ac:dyDescent="0.25"/>
    <row r="11388" hidden="1" x14ac:dyDescent="0.25"/>
    <row r="11389" hidden="1" x14ac:dyDescent="0.25"/>
    <row r="11390" hidden="1" x14ac:dyDescent="0.25"/>
    <row r="11391" hidden="1" x14ac:dyDescent="0.25"/>
    <row r="11392" hidden="1" x14ac:dyDescent="0.25"/>
    <row r="11393" hidden="1" x14ac:dyDescent="0.25"/>
    <row r="11394" hidden="1" x14ac:dyDescent="0.25"/>
    <row r="11395" hidden="1" x14ac:dyDescent="0.25"/>
    <row r="11396" hidden="1" x14ac:dyDescent="0.25"/>
    <row r="11397" hidden="1" x14ac:dyDescent="0.25"/>
    <row r="11398" hidden="1" x14ac:dyDescent="0.25"/>
    <row r="11399" hidden="1" x14ac:dyDescent="0.25"/>
    <row r="11400" hidden="1" x14ac:dyDescent="0.25"/>
    <row r="11401" hidden="1" x14ac:dyDescent="0.25"/>
    <row r="11402" hidden="1" x14ac:dyDescent="0.25"/>
    <row r="11403" hidden="1" x14ac:dyDescent="0.25"/>
    <row r="11404" hidden="1" x14ac:dyDescent="0.25"/>
    <row r="11405" hidden="1" x14ac:dyDescent="0.25"/>
    <row r="11406" hidden="1" x14ac:dyDescent="0.25"/>
    <row r="11407" hidden="1" x14ac:dyDescent="0.25"/>
    <row r="11408" hidden="1" x14ac:dyDescent="0.25"/>
    <row r="11409" hidden="1" x14ac:dyDescent="0.25"/>
    <row r="11410" hidden="1" x14ac:dyDescent="0.25"/>
    <row r="11411" hidden="1" x14ac:dyDescent="0.25"/>
    <row r="11412" hidden="1" x14ac:dyDescent="0.25"/>
    <row r="11413" hidden="1" x14ac:dyDescent="0.25"/>
    <row r="11414" hidden="1" x14ac:dyDescent="0.25"/>
    <row r="11415" hidden="1" x14ac:dyDescent="0.25"/>
    <row r="11416" hidden="1" x14ac:dyDescent="0.25"/>
    <row r="11417" hidden="1" x14ac:dyDescent="0.25"/>
    <row r="11418" hidden="1" x14ac:dyDescent="0.25"/>
    <row r="11419" hidden="1" x14ac:dyDescent="0.25"/>
    <row r="11420" hidden="1" x14ac:dyDescent="0.25"/>
    <row r="11421" hidden="1" x14ac:dyDescent="0.25"/>
    <row r="11422" hidden="1" x14ac:dyDescent="0.25"/>
    <row r="11423" hidden="1" x14ac:dyDescent="0.25"/>
    <row r="11424" hidden="1" x14ac:dyDescent="0.25"/>
    <row r="11425" hidden="1" x14ac:dyDescent="0.25"/>
    <row r="11426" hidden="1" x14ac:dyDescent="0.25"/>
    <row r="11427" hidden="1" x14ac:dyDescent="0.25"/>
    <row r="11428" hidden="1" x14ac:dyDescent="0.25"/>
    <row r="11429" hidden="1" x14ac:dyDescent="0.25"/>
    <row r="11430" hidden="1" x14ac:dyDescent="0.25"/>
    <row r="11431" hidden="1" x14ac:dyDescent="0.25"/>
    <row r="11432" hidden="1" x14ac:dyDescent="0.25"/>
    <row r="11433" hidden="1" x14ac:dyDescent="0.25"/>
    <row r="11434" hidden="1" x14ac:dyDescent="0.25"/>
    <row r="11435" hidden="1" x14ac:dyDescent="0.25"/>
    <row r="11436" hidden="1" x14ac:dyDescent="0.25"/>
    <row r="11437" hidden="1" x14ac:dyDescent="0.25"/>
    <row r="11438" hidden="1" x14ac:dyDescent="0.25"/>
    <row r="11439" hidden="1" x14ac:dyDescent="0.25"/>
    <row r="11440" hidden="1" x14ac:dyDescent="0.25"/>
    <row r="11441" hidden="1" x14ac:dyDescent="0.25"/>
    <row r="11442" hidden="1" x14ac:dyDescent="0.25"/>
    <row r="11443" hidden="1" x14ac:dyDescent="0.25"/>
    <row r="11444" hidden="1" x14ac:dyDescent="0.25"/>
    <row r="11445" hidden="1" x14ac:dyDescent="0.25"/>
    <row r="11446" hidden="1" x14ac:dyDescent="0.25"/>
    <row r="11447" hidden="1" x14ac:dyDescent="0.25"/>
    <row r="11448" hidden="1" x14ac:dyDescent="0.25"/>
    <row r="11449" hidden="1" x14ac:dyDescent="0.25"/>
    <row r="11450" hidden="1" x14ac:dyDescent="0.25"/>
    <row r="11451" hidden="1" x14ac:dyDescent="0.25"/>
    <row r="11452" hidden="1" x14ac:dyDescent="0.25"/>
    <row r="11453" hidden="1" x14ac:dyDescent="0.25"/>
    <row r="11454" hidden="1" x14ac:dyDescent="0.25"/>
    <row r="11455" hidden="1" x14ac:dyDescent="0.25"/>
    <row r="11456" hidden="1" x14ac:dyDescent="0.25"/>
    <row r="11457" hidden="1" x14ac:dyDescent="0.25"/>
    <row r="11458" hidden="1" x14ac:dyDescent="0.25"/>
    <row r="11459" hidden="1" x14ac:dyDescent="0.25"/>
    <row r="11460" hidden="1" x14ac:dyDescent="0.25"/>
    <row r="11461" hidden="1" x14ac:dyDescent="0.25"/>
    <row r="11462" hidden="1" x14ac:dyDescent="0.25"/>
    <row r="11463" hidden="1" x14ac:dyDescent="0.25"/>
    <row r="11464" hidden="1" x14ac:dyDescent="0.25"/>
    <row r="11465" hidden="1" x14ac:dyDescent="0.25"/>
    <row r="11466" hidden="1" x14ac:dyDescent="0.25"/>
    <row r="11467" hidden="1" x14ac:dyDescent="0.25"/>
    <row r="11468" hidden="1" x14ac:dyDescent="0.25"/>
    <row r="11469" hidden="1" x14ac:dyDescent="0.25"/>
    <row r="11470" hidden="1" x14ac:dyDescent="0.25"/>
    <row r="11471" hidden="1" x14ac:dyDescent="0.25"/>
    <row r="11472" hidden="1" x14ac:dyDescent="0.25"/>
    <row r="11473" hidden="1" x14ac:dyDescent="0.25"/>
    <row r="11474" hidden="1" x14ac:dyDescent="0.25"/>
    <row r="11475" hidden="1" x14ac:dyDescent="0.25"/>
    <row r="11476" hidden="1" x14ac:dyDescent="0.25"/>
    <row r="11477" hidden="1" x14ac:dyDescent="0.25"/>
    <row r="11478" hidden="1" x14ac:dyDescent="0.25"/>
    <row r="11479" hidden="1" x14ac:dyDescent="0.25"/>
    <row r="11480" hidden="1" x14ac:dyDescent="0.25"/>
    <row r="11481" hidden="1" x14ac:dyDescent="0.25"/>
    <row r="11482" hidden="1" x14ac:dyDescent="0.25"/>
    <row r="11483" hidden="1" x14ac:dyDescent="0.25"/>
    <row r="11484" hidden="1" x14ac:dyDescent="0.25"/>
    <row r="11485" hidden="1" x14ac:dyDescent="0.25"/>
    <row r="11486" hidden="1" x14ac:dyDescent="0.25"/>
    <row r="11487" hidden="1" x14ac:dyDescent="0.25"/>
    <row r="11488" hidden="1" x14ac:dyDescent="0.25"/>
    <row r="11489" hidden="1" x14ac:dyDescent="0.25"/>
    <row r="11490" hidden="1" x14ac:dyDescent="0.25"/>
    <row r="11491" hidden="1" x14ac:dyDescent="0.25"/>
    <row r="11492" hidden="1" x14ac:dyDescent="0.25"/>
    <row r="11493" hidden="1" x14ac:dyDescent="0.25"/>
    <row r="11494" hidden="1" x14ac:dyDescent="0.25"/>
    <row r="11495" hidden="1" x14ac:dyDescent="0.25"/>
    <row r="11496" hidden="1" x14ac:dyDescent="0.25"/>
    <row r="11497" hidden="1" x14ac:dyDescent="0.25"/>
    <row r="11498" hidden="1" x14ac:dyDescent="0.25"/>
    <row r="11499" hidden="1" x14ac:dyDescent="0.25"/>
    <row r="11500" hidden="1" x14ac:dyDescent="0.25"/>
    <row r="11501" hidden="1" x14ac:dyDescent="0.25"/>
    <row r="11502" hidden="1" x14ac:dyDescent="0.25"/>
    <row r="11503" hidden="1" x14ac:dyDescent="0.25"/>
    <row r="11504" hidden="1" x14ac:dyDescent="0.25"/>
    <row r="11505" hidden="1" x14ac:dyDescent="0.25"/>
    <row r="11506" hidden="1" x14ac:dyDescent="0.25"/>
    <row r="11507" hidden="1" x14ac:dyDescent="0.25"/>
    <row r="11508" hidden="1" x14ac:dyDescent="0.25"/>
    <row r="11509" hidden="1" x14ac:dyDescent="0.25"/>
    <row r="11510" hidden="1" x14ac:dyDescent="0.25"/>
    <row r="11511" hidden="1" x14ac:dyDescent="0.25"/>
    <row r="11512" hidden="1" x14ac:dyDescent="0.25"/>
    <row r="11513" hidden="1" x14ac:dyDescent="0.25"/>
    <row r="11514" hidden="1" x14ac:dyDescent="0.25"/>
    <row r="11515" hidden="1" x14ac:dyDescent="0.25"/>
    <row r="11516" hidden="1" x14ac:dyDescent="0.25"/>
    <row r="11517" hidden="1" x14ac:dyDescent="0.25"/>
    <row r="11518" hidden="1" x14ac:dyDescent="0.25"/>
    <row r="11519" hidden="1" x14ac:dyDescent="0.25"/>
    <row r="11520" hidden="1" x14ac:dyDescent="0.25"/>
    <row r="11521" hidden="1" x14ac:dyDescent="0.25"/>
    <row r="11522" hidden="1" x14ac:dyDescent="0.25"/>
    <row r="11523" hidden="1" x14ac:dyDescent="0.25"/>
    <row r="11524" hidden="1" x14ac:dyDescent="0.25"/>
    <row r="11525" hidden="1" x14ac:dyDescent="0.25"/>
    <row r="11526" hidden="1" x14ac:dyDescent="0.25"/>
    <row r="11527" hidden="1" x14ac:dyDescent="0.25"/>
    <row r="11528" hidden="1" x14ac:dyDescent="0.25"/>
    <row r="11529" hidden="1" x14ac:dyDescent="0.25"/>
    <row r="11530" hidden="1" x14ac:dyDescent="0.25"/>
    <row r="11531" hidden="1" x14ac:dyDescent="0.25"/>
    <row r="11532" hidden="1" x14ac:dyDescent="0.25"/>
    <row r="11533" hidden="1" x14ac:dyDescent="0.25"/>
    <row r="11534" hidden="1" x14ac:dyDescent="0.25"/>
    <row r="11535" hidden="1" x14ac:dyDescent="0.25"/>
    <row r="11536" hidden="1" x14ac:dyDescent="0.25"/>
    <row r="11537" hidden="1" x14ac:dyDescent="0.25"/>
    <row r="11538" hidden="1" x14ac:dyDescent="0.25"/>
    <row r="11539" hidden="1" x14ac:dyDescent="0.25"/>
    <row r="11540" hidden="1" x14ac:dyDescent="0.25"/>
    <row r="11541" hidden="1" x14ac:dyDescent="0.25"/>
    <row r="11542" hidden="1" x14ac:dyDescent="0.25"/>
    <row r="11543" hidden="1" x14ac:dyDescent="0.25"/>
    <row r="11544" hidden="1" x14ac:dyDescent="0.25"/>
    <row r="11545" hidden="1" x14ac:dyDescent="0.25"/>
    <row r="11546" hidden="1" x14ac:dyDescent="0.25"/>
    <row r="11547" hidden="1" x14ac:dyDescent="0.25"/>
    <row r="11548" hidden="1" x14ac:dyDescent="0.25"/>
    <row r="11549" hidden="1" x14ac:dyDescent="0.25"/>
    <row r="11550" hidden="1" x14ac:dyDescent="0.25"/>
    <row r="11551" hidden="1" x14ac:dyDescent="0.25"/>
    <row r="11552" hidden="1" x14ac:dyDescent="0.25"/>
    <row r="11553" hidden="1" x14ac:dyDescent="0.25"/>
    <row r="11554" hidden="1" x14ac:dyDescent="0.25"/>
    <row r="11555" hidden="1" x14ac:dyDescent="0.25"/>
    <row r="11556" hidden="1" x14ac:dyDescent="0.25"/>
    <row r="11557" hidden="1" x14ac:dyDescent="0.25"/>
    <row r="11558" hidden="1" x14ac:dyDescent="0.25"/>
    <row r="11559" hidden="1" x14ac:dyDescent="0.25"/>
    <row r="11560" hidden="1" x14ac:dyDescent="0.25"/>
    <row r="11561" hidden="1" x14ac:dyDescent="0.25"/>
    <row r="11562" hidden="1" x14ac:dyDescent="0.25"/>
    <row r="11563" hidden="1" x14ac:dyDescent="0.25"/>
    <row r="11564" hidden="1" x14ac:dyDescent="0.25"/>
    <row r="11565" hidden="1" x14ac:dyDescent="0.25"/>
    <row r="11566" hidden="1" x14ac:dyDescent="0.25"/>
    <row r="11567" hidden="1" x14ac:dyDescent="0.25"/>
    <row r="11568" hidden="1" x14ac:dyDescent="0.25"/>
    <row r="11569" hidden="1" x14ac:dyDescent="0.25"/>
    <row r="11570" hidden="1" x14ac:dyDescent="0.25"/>
    <row r="11571" hidden="1" x14ac:dyDescent="0.25"/>
    <row r="11572" hidden="1" x14ac:dyDescent="0.25"/>
    <row r="11573" hidden="1" x14ac:dyDescent="0.25"/>
    <row r="11574" hidden="1" x14ac:dyDescent="0.25"/>
    <row r="11575" hidden="1" x14ac:dyDescent="0.25"/>
    <row r="11576" hidden="1" x14ac:dyDescent="0.25"/>
    <row r="11577" hidden="1" x14ac:dyDescent="0.25"/>
    <row r="11578" hidden="1" x14ac:dyDescent="0.25"/>
    <row r="11579" hidden="1" x14ac:dyDescent="0.25"/>
    <row r="11580" hidden="1" x14ac:dyDescent="0.25"/>
    <row r="11581" hidden="1" x14ac:dyDescent="0.25"/>
    <row r="11582" hidden="1" x14ac:dyDescent="0.25"/>
    <row r="11583" hidden="1" x14ac:dyDescent="0.25"/>
    <row r="11584" hidden="1" x14ac:dyDescent="0.25"/>
    <row r="11585" hidden="1" x14ac:dyDescent="0.25"/>
    <row r="11586" hidden="1" x14ac:dyDescent="0.25"/>
    <row r="11587" hidden="1" x14ac:dyDescent="0.25"/>
    <row r="11588" hidden="1" x14ac:dyDescent="0.25"/>
    <row r="11589" hidden="1" x14ac:dyDescent="0.25"/>
    <row r="11590" hidden="1" x14ac:dyDescent="0.25"/>
    <row r="11591" hidden="1" x14ac:dyDescent="0.25"/>
    <row r="11592" hidden="1" x14ac:dyDescent="0.25"/>
    <row r="11593" hidden="1" x14ac:dyDescent="0.25"/>
    <row r="11594" hidden="1" x14ac:dyDescent="0.25"/>
    <row r="11595" hidden="1" x14ac:dyDescent="0.25"/>
    <row r="11596" hidden="1" x14ac:dyDescent="0.25"/>
    <row r="11597" hidden="1" x14ac:dyDescent="0.25"/>
    <row r="11598" hidden="1" x14ac:dyDescent="0.25"/>
    <row r="11599" hidden="1" x14ac:dyDescent="0.25"/>
    <row r="11600" hidden="1" x14ac:dyDescent="0.25"/>
    <row r="11601" hidden="1" x14ac:dyDescent="0.25"/>
    <row r="11602" hidden="1" x14ac:dyDescent="0.25"/>
    <row r="11603" hidden="1" x14ac:dyDescent="0.25"/>
    <row r="11604" hidden="1" x14ac:dyDescent="0.25"/>
    <row r="11605" hidden="1" x14ac:dyDescent="0.25"/>
    <row r="11606" hidden="1" x14ac:dyDescent="0.25"/>
    <row r="11607" hidden="1" x14ac:dyDescent="0.25"/>
    <row r="11608" hidden="1" x14ac:dyDescent="0.25"/>
    <row r="11609" hidden="1" x14ac:dyDescent="0.25"/>
    <row r="11610" hidden="1" x14ac:dyDescent="0.25"/>
    <row r="11611" hidden="1" x14ac:dyDescent="0.25"/>
    <row r="11612" hidden="1" x14ac:dyDescent="0.25"/>
    <row r="11613" hidden="1" x14ac:dyDescent="0.25"/>
    <row r="11614" hidden="1" x14ac:dyDescent="0.25"/>
    <row r="11615" hidden="1" x14ac:dyDescent="0.25"/>
    <row r="11616" hidden="1" x14ac:dyDescent="0.25"/>
    <row r="11617" hidden="1" x14ac:dyDescent="0.25"/>
    <row r="11618" hidden="1" x14ac:dyDescent="0.25"/>
    <row r="11619" hidden="1" x14ac:dyDescent="0.25"/>
    <row r="11620" hidden="1" x14ac:dyDescent="0.25"/>
    <row r="11621" hidden="1" x14ac:dyDescent="0.25"/>
    <row r="11622" hidden="1" x14ac:dyDescent="0.25"/>
    <row r="11623" hidden="1" x14ac:dyDescent="0.25"/>
    <row r="11624" hidden="1" x14ac:dyDescent="0.25"/>
    <row r="11625" hidden="1" x14ac:dyDescent="0.25"/>
    <row r="11626" hidden="1" x14ac:dyDescent="0.25"/>
    <row r="11627" hidden="1" x14ac:dyDescent="0.25"/>
    <row r="11628" hidden="1" x14ac:dyDescent="0.25"/>
    <row r="11629" hidden="1" x14ac:dyDescent="0.25"/>
    <row r="11630" hidden="1" x14ac:dyDescent="0.25"/>
    <row r="11631" hidden="1" x14ac:dyDescent="0.25"/>
    <row r="11632" hidden="1" x14ac:dyDescent="0.25"/>
    <row r="11633" hidden="1" x14ac:dyDescent="0.25"/>
    <row r="11634" hidden="1" x14ac:dyDescent="0.25"/>
    <row r="11635" hidden="1" x14ac:dyDescent="0.25"/>
    <row r="11636" hidden="1" x14ac:dyDescent="0.25"/>
    <row r="11637" hidden="1" x14ac:dyDescent="0.25"/>
    <row r="11638" hidden="1" x14ac:dyDescent="0.25"/>
    <row r="11639" hidden="1" x14ac:dyDescent="0.25"/>
    <row r="11640" hidden="1" x14ac:dyDescent="0.25"/>
    <row r="11641" hidden="1" x14ac:dyDescent="0.25"/>
    <row r="11642" hidden="1" x14ac:dyDescent="0.25"/>
    <row r="11643" hidden="1" x14ac:dyDescent="0.25"/>
    <row r="11644" hidden="1" x14ac:dyDescent="0.25"/>
    <row r="11645" hidden="1" x14ac:dyDescent="0.25"/>
    <row r="11646" hidden="1" x14ac:dyDescent="0.25"/>
    <row r="11647" hidden="1" x14ac:dyDescent="0.25"/>
    <row r="11648" hidden="1" x14ac:dyDescent="0.25"/>
    <row r="11649" hidden="1" x14ac:dyDescent="0.25"/>
    <row r="11650" hidden="1" x14ac:dyDescent="0.25"/>
    <row r="11651" hidden="1" x14ac:dyDescent="0.25"/>
    <row r="11652" hidden="1" x14ac:dyDescent="0.25"/>
    <row r="11653" hidden="1" x14ac:dyDescent="0.25"/>
    <row r="11654" hidden="1" x14ac:dyDescent="0.25"/>
    <row r="11655" hidden="1" x14ac:dyDescent="0.25"/>
    <row r="11656" hidden="1" x14ac:dyDescent="0.25"/>
    <row r="11657" hidden="1" x14ac:dyDescent="0.25"/>
    <row r="11658" hidden="1" x14ac:dyDescent="0.25"/>
    <row r="11659" hidden="1" x14ac:dyDescent="0.25"/>
    <row r="11660" hidden="1" x14ac:dyDescent="0.25"/>
    <row r="11661" hidden="1" x14ac:dyDescent="0.25"/>
    <row r="11662" hidden="1" x14ac:dyDescent="0.25"/>
    <row r="11663" hidden="1" x14ac:dyDescent="0.25"/>
    <row r="11664" hidden="1" x14ac:dyDescent="0.25"/>
    <row r="11665" hidden="1" x14ac:dyDescent="0.25"/>
    <row r="11666" hidden="1" x14ac:dyDescent="0.25"/>
    <row r="11667" hidden="1" x14ac:dyDescent="0.25"/>
    <row r="11668" hidden="1" x14ac:dyDescent="0.25"/>
    <row r="11669" hidden="1" x14ac:dyDescent="0.25"/>
    <row r="11670" hidden="1" x14ac:dyDescent="0.25"/>
    <row r="11671" hidden="1" x14ac:dyDescent="0.25"/>
    <row r="11672" hidden="1" x14ac:dyDescent="0.25"/>
    <row r="11673" hidden="1" x14ac:dyDescent="0.25"/>
    <row r="11674" hidden="1" x14ac:dyDescent="0.25"/>
    <row r="11675" hidden="1" x14ac:dyDescent="0.25"/>
    <row r="11676" hidden="1" x14ac:dyDescent="0.25"/>
    <row r="11677" hidden="1" x14ac:dyDescent="0.25"/>
    <row r="11678" hidden="1" x14ac:dyDescent="0.25"/>
    <row r="11679" hidden="1" x14ac:dyDescent="0.25"/>
    <row r="11680" hidden="1" x14ac:dyDescent="0.25"/>
    <row r="11681" hidden="1" x14ac:dyDescent="0.25"/>
    <row r="11682" hidden="1" x14ac:dyDescent="0.25"/>
    <row r="11683" hidden="1" x14ac:dyDescent="0.25"/>
    <row r="11684" hidden="1" x14ac:dyDescent="0.25"/>
    <row r="11685" hidden="1" x14ac:dyDescent="0.25"/>
    <row r="11686" hidden="1" x14ac:dyDescent="0.25"/>
    <row r="11687" hidden="1" x14ac:dyDescent="0.25"/>
    <row r="11688" hidden="1" x14ac:dyDescent="0.25"/>
    <row r="11689" hidden="1" x14ac:dyDescent="0.25"/>
    <row r="11690" hidden="1" x14ac:dyDescent="0.25"/>
    <row r="11691" hidden="1" x14ac:dyDescent="0.25"/>
    <row r="11692" hidden="1" x14ac:dyDescent="0.25"/>
    <row r="11693" hidden="1" x14ac:dyDescent="0.25"/>
    <row r="11694" hidden="1" x14ac:dyDescent="0.25"/>
    <row r="11695" hidden="1" x14ac:dyDescent="0.25"/>
    <row r="11696" hidden="1" x14ac:dyDescent="0.25"/>
    <row r="11697" hidden="1" x14ac:dyDescent="0.25"/>
    <row r="11698" hidden="1" x14ac:dyDescent="0.25"/>
    <row r="11699" hidden="1" x14ac:dyDescent="0.25"/>
    <row r="11700" hidden="1" x14ac:dyDescent="0.25"/>
    <row r="11701" hidden="1" x14ac:dyDescent="0.25"/>
    <row r="11702" hidden="1" x14ac:dyDescent="0.25"/>
    <row r="11703" hidden="1" x14ac:dyDescent="0.25"/>
    <row r="11704" hidden="1" x14ac:dyDescent="0.25"/>
    <row r="11705" hidden="1" x14ac:dyDescent="0.25"/>
    <row r="11706" hidden="1" x14ac:dyDescent="0.25"/>
    <row r="11707" hidden="1" x14ac:dyDescent="0.25"/>
    <row r="11708" hidden="1" x14ac:dyDescent="0.25"/>
    <row r="11709" hidden="1" x14ac:dyDescent="0.25"/>
    <row r="11710" hidden="1" x14ac:dyDescent="0.25"/>
    <row r="11711" hidden="1" x14ac:dyDescent="0.25"/>
    <row r="11712" hidden="1" x14ac:dyDescent="0.25"/>
    <row r="11713" hidden="1" x14ac:dyDescent="0.25"/>
    <row r="11714" hidden="1" x14ac:dyDescent="0.25"/>
    <row r="11715" hidden="1" x14ac:dyDescent="0.25"/>
    <row r="11716" hidden="1" x14ac:dyDescent="0.25"/>
    <row r="11717" hidden="1" x14ac:dyDescent="0.25"/>
    <row r="11718" hidden="1" x14ac:dyDescent="0.25"/>
    <row r="11719" hidden="1" x14ac:dyDescent="0.25"/>
    <row r="11720" hidden="1" x14ac:dyDescent="0.25"/>
    <row r="11721" hidden="1" x14ac:dyDescent="0.25"/>
    <row r="11722" hidden="1" x14ac:dyDescent="0.25"/>
    <row r="11723" hidden="1" x14ac:dyDescent="0.25"/>
    <row r="11724" hidden="1" x14ac:dyDescent="0.25"/>
    <row r="11725" hidden="1" x14ac:dyDescent="0.25"/>
    <row r="11726" hidden="1" x14ac:dyDescent="0.25"/>
    <row r="11727" hidden="1" x14ac:dyDescent="0.25"/>
    <row r="11728" hidden="1" x14ac:dyDescent="0.25"/>
    <row r="11729" hidden="1" x14ac:dyDescent="0.25"/>
    <row r="11730" hidden="1" x14ac:dyDescent="0.25"/>
    <row r="11731" hidden="1" x14ac:dyDescent="0.25"/>
    <row r="11732" hidden="1" x14ac:dyDescent="0.25"/>
    <row r="11733" hidden="1" x14ac:dyDescent="0.25"/>
    <row r="11734" hidden="1" x14ac:dyDescent="0.25"/>
    <row r="11735" hidden="1" x14ac:dyDescent="0.25"/>
    <row r="11736" hidden="1" x14ac:dyDescent="0.25"/>
    <row r="11737" hidden="1" x14ac:dyDescent="0.25"/>
    <row r="11738" hidden="1" x14ac:dyDescent="0.25"/>
    <row r="11739" hidden="1" x14ac:dyDescent="0.25"/>
    <row r="11740" hidden="1" x14ac:dyDescent="0.25"/>
    <row r="11741" hidden="1" x14ac:dyDescent="0.25"/>
    <row r="11742" hidden="1" x14ac:dyDescent="0.25"/>
    <row r="11743" hidden="1" x14ac:dyDescent="0.25"/>
    <row r="11744" hidden="1" x14ac:dyDescent="0.25"/>
    <row r="11745" hidden="1" x14ac:dyDescent="0.25"/>
    <row r="11746" hidden="1" x14ac:dyDescent="0.25"/>
    <row r="11747" hidden="1" x14ac:dyDescent="0.25"/>
    <row r="11748" hidden="1" x14ac:dyDescent="0.25"/>
    <row r="11749" hidden="1" x14ac:dyDescent="0.25"/>
    <row r="11750" hidden="1" x14ac:dyDescent="0.25"/>
    <row r="11751" hidden="1" x14ac:dyDescent="0.25"/>
    <row r="11752" hidden="1" x14ac:dyDescent="0.25"/>
    <row r="11753" hidden="1" x14ac:dyDescent="0.25"/>
    <row r="11754" hidden="1" x14ac:dyDescent="0.25"/>
    <row r="11755" hidden="1" x14ac:dyDescent="0.25"/>
    <row r="11756" hidden="1" x14ac:dyDescent="0.25"/>
    <row r="11757" hidden="1" x14ac:dyDescent="0.25"/>
    <row r="11758" hidden="1" x14ac:dyDescent="0.25"/>
    <row r="11759" hidden="1" x14ac:dyDescent="0.25"/>
    <row r="11760" hidden="1" x14ac:dyDescent="0.25"/>
    <row r="11761" hidden="1" x14ac:dyDescent="0.25"/>
    <row r="11762" hidden="1" x14ac:dyDescent="0.25"/>
    <row r="11763" hidden="1" x14ac:dyDescent="0.25"/>
    <row r="11764" hidden="1" x14ac:dyDescent="0.25"/>
    <row r="11765" hidden="1" x14ac:dyDescent="0.25"/>
    <row r="11766" hidden="1" x14ac:dyDescent="0.25"/>
    <row r="11767" hidden="1" x14ac:dyDescent="0.25"/>
    <row r="11768" hidden="1" x14ac:dyDescent="0.25"/>
    <row r="11769" hidden="1" x14ac:dyDescent="0.25"/>
    <row r="11770" hidden="1" x14ac:dyDescent="0.25"/>
    <row r="11771" hidden="1" x14ac:dyDescent="0.25"/>
    <row r="11772" hidden="1" x14ac:dyDescent="0.25"/>
    <row r="11773" hidden="1" x14ac:dyDescent="0.25"/>
    <row r="11774" hidden="1" x14ac:dyDescent="0.25"/>
    <row r="11775" hidden="1" x14ac:dyDescent="0.25"/>
    <row r="11776" hidden="1" x14ac:dyDescent="0.25"/>
    <row r="11777" hidden="1" x14ac:dyDescent="0.25"/>
    <row r="11778" hidden="1" x14ac:dyDescent="0.25"/>
    <row r="11779" hidden="1" x14ac:dyDescent="0.25"/>
    <row r="11780" hidden="1" x14ac:dyDescent="0.25"/>
    <row r="11781" hidden="1" x14ac:dyDescent="0.25"/>
    <row r="11782" hidden="1" x14ac:dyDescent="0.25"/>
    <row r="11783" hidden="1" x14ac:dyDescent="0.25"/>
    <row r="11784" hidden="1" x14ac:dyDescent="0.25"/>
    <row r="11785" hidden="1" x14ac:dyDescent="0.25"/>
    <row r="11786" hidden="1" x14ac:dyDescent="0.25"/>
    <row r="11787" hidden="1" x14ac:dyDescent="0.25"/>
    <row r="11788" hidden="1" x14ac:dyDescent="0.25"/>
    <row r="11789" hidden="1" x14ac:dyDescent="0.25"/>
    <row r="11790" hidden="1" x14ac:dyDescent="0.25"/>
    <row r="11791" hidden="1" x14ac:dyDescent="0.25"/>
    <row r="11792" hidden="1" x14ac:dyDescent="0.25"/>
    <row r="11793" hidden="1" x14ac:dyDescent="0.25"/>
    <row r="11794" hidden="1" x14ac:dyDescent="0.25"/>
    <row r="11795" hidden="1" x14ac:dyDescent="0.25"/>
    <row r="11796" hidden="1" x14ac:dyDescent="0.25"/>
    <row r="11797" hidden="1" x14ac:dyDescent="0.25"/>
    <row r="11798" hidden="1" x14ac:dyDescent="0.25"/>
    <row r="11799" hidden="1" x14ac:dyDescent="0.25"/>
    <row r="11800" hidden="1" x14ac:dyDescent="0.25"/>
    <row r="11801" hidden="1" x14ac:dyDescent="0.25"/>
    <row r="11802" hidden="1" x14ac:dyDescent="0.25"/>
    <row r="11803" hidden="1" x14ac:dyDescent="0.25"/>
    <row r="11804" hidden="1" x14ac:dyDescent="0.25"/>
    <row r="11805" hidden="1" x14ac:dyDescent="0.25"/>
    <row r="11806" hidden="1" x14ac:dyDescent="0.25"/>
    <row r="11807" hidden="1" x14ac:dyDescent="0.25"/>
    <row r="11808" hidden="1" x14ac:dyDescent="0.25"/>
    <row r="11809" hidden="1" x14ac:dyDescent="0.25"/>
    <row r="11810" hidden="1" x14ac:dyDescent="0.25"/>
    <row r="11811" hidden="1" x14ac:dyDescent="0.25"/>
    <row r="11812" hidden="1" x14ac:dyDescent="0.25"/>
    <row r="11813" hidden="1" x14ac:dyDescent="0.25"/>
    <row r="11814" hidden="1" x14ac:dyDescent="0.25"/>
    <row r="11815" hidden="1" x14ac:dyDescent="0.25"/>
    <row r="11816" hidden="1" x14ac:dyDescent="0.25"/>
    <row r="11817" hidden="1" x14ac:dyDescent="0.25"/>
    <row r="11818" hidden="1" x14ac:dyDescent="0.25"/>
    <row r="11819" hidden="1" x14ac:dyDescent="0.25"/>
    <row r="11820" hidden="1" x14ac:dyDescent="0.25"/>
    <row r="11821" hidden="1" x14ac:dyDescent="0.25"/>
    <row r="11822" hidden="1" x14ac:dyDescent="0.25"/>
    <row r="11823" hidden="1" x14ac:dyDescent="0.25"/>
    <row r="11824" hidden="1" x14ac:dyDescent="0.25"/>
    <row r="11825" hidden="1" x14ac:dyDescent="0.25"/>
    <row r="11826" hidden="1" x14ac:dyDescent="0.25"/>
    <row r="11827" hidden="1" x14ac:dyDescent="0.25"/>
    <row r="11828" hidden="1" x14ac:dyDescent="0.25"/>
    <row r="11829" hidden="1" x14ac:dyDescent="0.25"/>
    <row r="11830" hidden="1" x14ac:dyDescent="0.25"/>
    <row r="11831" hidden="1" x14ac:dyDescent="0.25"/>
    <row r="11832" hidden="1" x14ac:dyDescent="0.25"/>
    <row r="11833" hidden="1" x14ac:dyDescent="0.25"/>
    <row r="11834" hidden="1" x14ac:dyDescent="0.25"/>
    <row r="11835" hidden="1" x14ac:dyDescent="0.25"/>
    <row r="11836" hidden="1" x14ac:dyDescent="0.25"/>
    <row r="11837" hidden="1" x14ac:dyDescent="0.25"/>
    <row r="11838" hidden="1" x14ac:dyDescent="0.25"/>
    <row r="11839" hidden="1" x14ac:dyDescent="0.25"/>
    <row r="11840" hidden="1" x14ac:dyDescent="0.25"/>
    <row r="11841" hidden="1" x14ac:dyDescent="0.25"/>
    <row r="11842" hidden="1" x14ac:dyDescent="0.25"/>
    <row r="11843" hidden="1" x14ac:dyDescent="0.25"/>
    <row r="11844" hidden="1" x14ac:dyDescent="0.25"/>
    <row r="11845" hidden="1" x14ac:dyDescent="0.25"/>
    <row r="11846" hidden="1" x14ac:dyDescent="0.25"/>
    <row r="11847" hidden="1" x14ac:dyDescent="0.25"/>
    <row r="11848" hidden="1" x14ac:dyDescent="0.25"/>
    <row r="11849" hidden="1" x14ac:dyDescent="0.25"/>
    <row r="11850" hidden="1" x14ac:dyDescent="0.25"/>
    <row r="11851" hidden="1" x14ac:dyDescent="0.25"/>
    <row r="11852" hidden="1" x14ac:dyDescent="0.25"/>
    <row r="11853" hidden="1" x14ac:dyDescent="0.25"/>
    <row r="11854" hidden="1" x14ac:dyDescent="0.25"/>
    <row r="11855" hidden="1" x14ac:dyDescent="0.25"/>
    <row r="11856" hidden="1" x14ac:dyDescent="0.25"/>
    <row r="11857" hidden="1" x14ac:dyDescent="0.25"/>
    <row r="11858" hidden="1" x14ac:dyDescent="0.25"/>
    <row r="11859" hidden="1" x14ac:dyDescent="0.25"/>
    <row r="11860" hidden="1" x14ac:dyDescent="0.25"/>
    <row r="11861" hidden="1" x14ac:dyDescent="0.25"/>
    <row r="11862" hidden="1" x14ac:dyDescent="0.25"/>
    <row r="11863" hidden="1" x14ac:dyDescent="0.25"/>
    <row r="11864" hidden="1" x14ac:dyDescent="0.25"/>
    <row r="11865" hidden="1" x14ac:dyDescent="0.25"/>
    <row r="11866" hidden="1" x14ac:dyDescent="0.25"/>
    <row r="11867" hidden="1" x14ac:dyDescent="0.25"/>
    <row r="11868" hidden="1" x14ac:dyDescent="0.25"/>
    <row r="11869" hidden="1" x14ac:dyDescent="0.25"/>
    <row r="11870" hidden="1" x14ac:dyDescent="0.25"/>
    <row r="11871" hidden="1" x14ac:dyDescent="0.25"/>
    <row r="11872" hidden="1" x14ac:dyDescent="0.25"/>
    <row r="11873" hidden="1" x14ac:dyDescent="0.25"/>
    <row r="11874" hidden="1" x14ac:dyDescent="0.25"/>
    <row r="11875" hidden="1" x14ac:dyDescent="0.25"/>
    <row r="11876" hidden="1" x14ac:dyDescent="0.25"/>
    <row r="11877" hidden="1" x14ac:dyDescent="0.25"/>
    <row r="11878" hidden="1" x14ac:dyDescent="0.25"/>
    <row r="11879" hidden="1" x14ac:dyDescent="0.25"/>
    <row r="11880" hidden="1" x14ac:dyDescent="0.25"/>
    <row r="11881" hidden="1" x14ac:dyDescent="0.25"/>
    <row r="11882" hidden="1" x14ac:dyDescent="0.25"/>
    <row r="11883" hidden="1" x14ac:dyDescent="0.25"/>
    <row r="11884" hidden="1" x14ac:dyDescent="0.25"/>
    <row r="11885" hidden="1" x14ac:dyDescent="0.25"/>
    <row r="11886" hidden="1" x14ac:dyDescent="0.25"/>
    <row r="11887" hidden="1" x14ac:dyDescent="0.25"/>
    <row r="11888" hidden="1" x14ac:dyDescent="0.25"/>
    <row r="11889" hidden="1" x14ac:dyDescent="0.25"/>
    <row r="11890" hidden="1" x14ac:dyDescent="0.25"/>
    <row r="11891" hidden="1" x14ac:dyDescent="0.25"/>
    <row r="11892" hidden="1" x14ac:dyDescent="0.25"/>
    <row r="11893" hidden="1" x14ac:dyDescent="0.25"/>
    <row r="11894" hidden="1" x14ac:dyDescent="0.25"/>
    <row r="11895" hidden="1" x14ac:dyDescent="0.25"/>
    <row r="11896" hidden="1" x14ac:dyDescent="0.25"/>
    <row r="11897" hidden="1" x14ac:dyDescent="0.25"/>
    <row r="11898" hidden="1" x14ac:dyDescent="0.25"/>
    <row r="11899" hidden="1" x14ac:dyDescent="0.25"/>
    <row r="11900" hidden="1" x14ac:dyDescent="0.25"/>
    <row r="11901" hidden="1" x14ac:dyDescent="0.25"/>
    <row r="11902" hidden="1" x14ac:dyDescent="0.25"/>
    <row r="11903" hidden="1" x14ac:dyDescent="0.25"/>
    <row r="11904" hidden="1" x14ac:dyDescent="0.25"/>
    <row r="11905" hidden="1" x14ac:dyDescent="0.25"/>
    <row r="11906" hidden="1" x14ac:dyDescent="0.25"/>
    <row r="11907" hidden="1" x14ac:dyDescent="0.25"/>
    <row r="11908" hidden="1" x14ac:dyDescent="0.25"/>
    <row r="11909" hidden="1" x14ac:dyDescent="0.25"/>
    <row r="11910" hidden="1" x14ac:dyDescent="0.25"/>
    <row r="11911" hidden="1" x14ac:dyDescent="0.25"/>
    <row r="11912" hidden="1" x14ac:dyDescent="0.25"/>
    <row r="11913" hidden="1" x14ac:dyDescent="0.25"/>
    <row r="11914" hidden="1" x14ac:dyDescent="0.25"/>
    <row r="11915" hidden="1" x14ac:dyDescent="0.25"/>
    <row r="11916" hidden="1" x14ac:dyDescent="0.25"/>
    <row r="11917" hidden="1" x14ac:dyDescent="0.25"/>
    <row r="11918" hidden="1" x14ac:dyDescent="0.25"/>
    <row r="11919" hidden="1" x14ac:dyDescent="0.25"/>
    <row r="11920" hidden="1" x14ac:dyDescent="0.25"/>
    <row r="11921" hidden="1" x14ac:dyDescent="0.25"/>
    <row r="11922" hidden="1" x14ac:dyDescent="0.25"/>
    <row r="11923" hidden="1" x14ac:dyDescent="0.25"/>
    <row r="11924" hidden="1" x14ac:dyDescent="0.25"/>
    <row r="11925" hidden="1" x14ac:dyDescent="0.25"/>
    <row r="11926" hidden="1" x14ac:dyDescent="0.25"/>
    <row r="11927" hidden="1" x14ac:dyDescent="0.25"/>
    <row r="11928" hidden="1" x14ac:dyDescent="0.25"/>
    <row r="11929" hidden="1" x14ac:dyDescent="0.25"/>
    <row r="11930" hidden="1" x14ac:dyDescent="0.25"/>
    <row r="11931" hidden="1" x14ac:dyDescent="0.25"/>
    <row r="11932" hidden="1" x14ac:dyDescent="0.25"/>
    <row r="11933" hidden="1" x14ac:dyDescent="0.25"/>
    <row r="11934" hidden="1" x14ac:dyDescent="0.25"/>
    <row r="11935" hidden="1" x14ac:dyDescent="0.25"/>
    <row r="11936" hidden="1" x14ac:dyDescent="0.25"/>
    <row r="11937" hidden="1" x14ac:dyDescent="0.25"/>
    <row r="11938" hidden="1" x14ac:dyDescent="0.25"/>
    <row r="11939" hidden="1" x14ac:dyDescent="0.25"/>
    <row r="11940" hidden="1" x14ac:dyDescent="0.25"/>
    <row r="11941" hidden="1" x14ac:dyDescent="0.25"/>
    <row r="11942" hidden="1" x14ac:dyDescent="0.25"/>
    <row r="11943" hidden="1" x14ac:dyDescent="0.25"/>
    <row r="11944" hidden="1" x14ac:dyDescent="0.25"/>
    <row r="11945" hidden="1" x14ac:dyDescent="0.25"/>
    <row r="11946" hidden="1" x14ac:dyDescent="0.25"/>
    <row r="11947" hidden="1" x14ac:dyDescent="0.25"/>
    <row r="11948" hidden="1" x14ac:dyDescent="0.25"/>
    <row r="11949" hidden="1" x14ac:dyDescent="0.25"/>
    <row r="11950" hidden="1" x14ac:dyDescent="0.25"/>
    <row r="11951" hidden="1" x14ac:dyDescent="0.25"/>
    <row r="11952" hidden="1" x14ac:dyDescent="0.25"/>
    <row r="11953" hidden="1" x14ac:dyDescent="0.25"/>
    <row r="11954" hidden="1" x14ac:dyDescent="0.25"/>
    <row r="11955" hidden="1" x14ac:dyDescent="0.25"/>
    <row r="11956" hidden="1" x14ac:dyDescent="0.25"/>
    <row r="11957" hidden="1" x14ac:dyDescent="0.25"/>
    <row r="11958" hidden="1" x14ac:dyDescent="0.25"/>
    <row r="11959" hidden="1" x14ac:dyDescent="0.25"/>
    <row r="11960" hidden="1" x14ac:dyDescent="0.25"/>
    <row r="11961" hidden="1" x14ac:dyDescent="0.25"/>
    <row r="11962" hidden="1" x14ac:dyDescent="0.25"/>
    <row r="11963" hidden="1" x14ac:dyDescent="0.25"/>
    <row r="11964" hidden="1" x14ac:dyDescent="0.25"/>
    <row r="11965" hidden="1" x14ac:dyDescent="0.25"/>
    <row r="11966" hidden="1" x14ac:dyDescent="0.25"/>
    <row r="11967" hidden="1" x14ac:dyDescent="0.25"/>
    <row r="11968" hidden="1" x14ac:dyDescent="0.25"/>
    <row r="11969" hidden="1" x14ac:dyDescent="0.25"/>
    <row r="11970" hidden="1" x14ac:dyDescent="0.25"/>
    <row r="11971" hidden="1" x14ac:dyDescent="0.25"/>
    <row r="11972" hidden="1" x14ac:dyDescent="0.25"/>
    <row r="11973" hidden="1" x14ac:dyDescent="0.25"/>
    <row r="11974" hidden="1" x14ac:dyDescent="0.25"/>
    <row r="11975" hidden="1" x14ac:dyDescent="0.25"/>
    <row r="11976" hidden="1" x14ac:dyDescent="0.25"/>
    <row r="11977" hidden="1" x14ac:dyDescent="0.25"/>
    <row r="11978" hidden="1" x14ac:dyDescent="0.25"/>
    <row r="11979" hidden="1" x14ac:dyDescent="0.25"/>
    <row r="11980" hidden="1" x14ac:dyDescent="0.25"/>
    <row r="11981" hidden="1" x14ac:dyDescent="0.25"/>
    <row r="11982" hidden="1" x14ac:dyDescent="0.25"/>
    <row r="11983" hidden="1" x14ac:dyDescent="0.25"/>
    <row r="11984" hidden="1" x14ac:dyDescent="0.25"/>
    <row r="11985" hidden="1" x14ac:dyDescent="0.25"/>
    <row r="11986" hidden="1" x14ac:dyDescent="0.25"/>
    <row r="11987" hidden="1" x14ac:dyDescent="0.25"/>
    <row r="11988" hidden="1" x14ac:dyDescent="0.25"/>
    <row r="11989" hidden="1" x14ac:dyDescent="0.25"/>
    <row r="11990" hidden="1" x14ac:dyDescent="0.25"/>
    <row r="11991" hidden="1" x14ac:dyDescent="0.25"/>
    <row r="11992" hidden="1" x14ac:dyDescent="0.25"/>
    <row r="11993" hidden="1" x14ac:dyDescent="0.25"/>
    <row r="11994" hidden="1" x14ac:dyDescent="0.25"/>
    <row r="11995" hidden="1" x14ac:dyDescent="0.25"/>
    <row r="11996" hidden="1" x14ac:dyDescent="0.25"/>
    <row r="11997" hidden="1" x14ac:dyDescent="0.25"/>
    <row r="11998" hidden="1" x14ac:dyDescent="0.25"/>
    <row r="11999" hidden="1" x14ac:dyDescent="0.25"/>
    <row r="12000" hidden="1" x14ac:dyDescent="0.25"/>
    <row r="12001" hidden="1" x14ac:dyDescent="0.25"/>
    <row r="12002" hidden="1" x14ac:dyDescent="0.25"/>
    <row r="12003" hidden="1" x14ac:dyDescent="0.25"/>
    <row r="12004" hidden="1" x14ac:dyDescent="0.25"/>
    <row r="12005" hidden="1" x14ac:dyDescent="0.25"/>
    <row r="12006" hidden="1" x14ac:dyDescent="0.25"/>
    <row r="12007" hidden="1" x14ac:dyDescent="0.25"/>
    <row r="12008" hidden="1" x14ac:dyDescent="0.25"/>
    <row r="12009" hidden="1" x14ac:dyDescent="0.25"/>
    <row r="12010" hidden="1" x14ac:dyDescent="0.25"/>
    <row r="12011" hidden="1" x14ac:dyDescent="0.25"/>
    <row r="12012" hidden="1" x14ac:dyDescent="0.25"/>
    <row r="12013" hidden="1" x14ac:dyDescent="0.25"/>
    <row r="12014" hidden="1" x14ac:dyDescent="0.25"/>
    <row r="12015" hidden="1" x14ac:dyDescent="0.25"/>
    <row r="12016" hidden="1" x14ac:dyDescent="0.25"/>
    <row r="12017" hidden="1" x14ac:dyDescent="0.25"/>
    <row r="12018" hidden="1" x14ac:dyDescent="0.25"/>
    <row r="12019" hidden="1" x14ac:dyDescent="0.25"/>
    <row r="12020" hidden="1" x14ac:dyDescent="0.25"/>
    <row r="12021" hidden="1" x14ac:dyDescent="0.25"/>
    <row r="12022" hidden="1" x14ac:dyDescent="0.25"/>
    <row r="12023" hidden="1" x14ac:dyDescent="0.25"/>
    <row r="12024" hidden="1" x14ac:dyDescent="0.25"/>
    <row r="12025" hidden="1" x14ac:dyDescent="0.25"/>
    <row r="12026" hidden="1" x14ac:dyDescent="0.25"/>
    <row r="12027" hidden="1" x14ac:dyDescent="0.25"/>
    <row r="12028" hidden="1" x14ac:dyDescent="0.25"/>
    <row r="12029" hidden="1" x14ac:dyDescent="0.25"/>
    <row r="12030" hidden="1" x14ac:dyDescent="0.25"/>
    <row r="12031" hidden="1" x14ac:dyDescent="0.25"/>
    <row r="12032" hidden="1" x14ac:dyDescent="0.25"/>
    <row r="12033" hidden="1" x14ac:dyDescent="0.25"/>
    <row r="12034" hidden="1" x14ac:dyDescent="0.25"/>
    <row r="12035" hidden="1" x14ac:dyDescent="0.25"/>
    <row r="12036" hidden="1" x14ac:dyDescent="0.25"/>
    <row r="12037" hidden="1" x14ac:dyDescent="0.25"/>
    <row r="12038" hidden="1" x14ac:dyDescent="0.25"/>
    <row r="12039" hidden="1" x14ac:dyDescent="0.25"/>
    <row r="12040" hidden="1" x14ac:dyDescent="0.25"/>
    <row r="12041" hidden="1" x14ac:dyDescent="0.25"/>
    <row r="12042" hidden="1" x14ac:dyDescent="0.25"/>
    <row r="12043" hidden="1" x14ac:dyDescent="0.25"/>
    <row r="12044" hidden="1" x14ac:dyDescent="0.25"/>
    <row r="12045" hidden="1" x14ac:dyDescent="0.25"/>
    <row r="12046" hidden="1" x14ac:dyDescent="0.25"/>
    <row r="12047" hidden="1" x14ac:dyDescent="0.25"/>
    <row r="12048" hidden="1" x14ac:dyDescent="0.25"/>
    <row r="12049" hidden="1" x14ac:dyDescent="0.25"/>
    <row r="12050" hidden="1" x14ac:dyDescent="0.25"/>
    <row r="12051" hidden="1" x14ac:dyDescent="0.25"/>
    <row r="12052" hidden="1" x14ac:dyDescent="0.25"/>
    <row r="12053" hidden="1" x14ac:dyDescent="0.25"/>
    <row r="12054" hidden="1" x14ac:dyDescent="0.25"/>
    <row r="12055" hidden="1" x14ac:dyDescent="0.25"/>
    <row r="12056" hidden="1" x14ac:dyDescent="0.25"/>
    <row r="12057" hidden="1" x14ac:dyDescent="0.25"/>
    <row r="12058" hidden="1" x14ac:dyDescent="0.25"/>
    <row r="12059" hidden="1" x14ac:dyDescent="0.25"/>
    <row r="12060" hidden="1" x14ac:dyDescent="0.25"/>
    <row r="12061" hidden="1" x14ac:dyDescent="0.25"/>
    <row r="12062" hidden="1" x14ac:dyDescent="0.25"/>
    <row r="12063" hidden="1" x14ac:dyDescent="0.25"/>
    <row r="12064" hidden="1" x14ac:dyDescent="0.25"/>
    <row r="12065" hidden="1" x14ac:dyDescent="0.25"/>
    <row r="12066" hidden="1" x14ac:dyDescent="0.25"/>
    <row r="12067" hidden="1" x14ac:dyDescent="0.25"/>
    <row r="12068" hidden="1" x14ac:dyDescent="0.25"/>
    <row r="12069" hidden="1" x14ac:dyDescent="0.25"/>
    <row r="12070" hidden="1" x14ac:dyDescent="0.25"/>
    <row r="12071" hidden="1" x14ac:dyDescent="0.25"/>
    <row r="12072" hidden="1" x14ac:dyDescent="0.25"/>
    <row r="12073" hidden="1" x14ac:dyDescent="0.25"/>
    <row r="12074" hidden="1" x14ac:dyDescent="0.25"/>
    <row r="12075" hidden="1" x14ac:dyDescent="0.25"/>
    <row r="12076" hidden="1" x14ac:dyDescent="0.25"/>
    <row r="12077" hidden="1" x14ac:dyDescent="0.25"/>
    <row r="12078" hidden="1" x14ac:dyDescent="0.25"/>
    <row r="12079" hidden="1" x14ac:dyDescent="0.25"/>
    <row r="12080" hidden="1" x14ac:dyDescent="0.25"/>
    <row r="12081" hidden="1" x14ac:dyDescent="0.25"/>
    <row r="12082" hidden="1" x14ac:dyDescent="0.25"/>
    <row r="12083" hidden="1" x14ac:dyDescent="0.25"/>
    <row r="12084" hidden="1" x14ac:dyDescent="0.25"/>
    <row r="12085" hidden="1" x14ac:dyDescent="0.25"/>
    <row r="12086" hidden="1" x14ac:dyDescent="0.25"/>
    <row r="12087" hidden="1" x14ac:dyDescent="0.25"/>
    <row r="12088" hidden="1" x14ac:dyDescent="0.25"/>
    <row r="12089" hidden="1" x14ac:dyDescent="0.25"/>
    <row r="12090" hidden="1" x14ac:dyDescent="0.25"/>
    <row r="12091" hidden="1" x14ac:dyDescent="0.25"/>
    <row r="12092" hidden="1" x14ac:dyDescent="0.25"/>
    <row r="12093" hidden="1" x14ac:dyDescent="0.25"/>
    <row r="12094" hidden="1" x14ac:dyDescent="0.25"/>
    <row r="12095" hidden="1" x14ac:dyDescent="0.25"/>
    <row r="12096" hidden="1" x14ac:dyDescent="0.25"/>
    <row r="12097" hidden="1" x14ac:dyDescent="0.25"/>
    <row r="12098" hidden="1" x14ac:dyDescent="0.25"/>
    <row r="12099" hidden="1" x14ac:dyDescent="0.25"/>
    <row r="12100" hidden="1" x14ac:dyDescent="0.25"/>
    <row r="12101" hidden="1" x14ac:dyDescent="0.25"/>
    <row r="12102" hidden="1" x14ac:dyDescent="0.25"/>
    <row r="12103" hidden="1" x14ac:dyDescent="0.25"/>
    <row r="12104" hidden="1" x14ac:dyDescent="0.25"/>
    <row r="12105" hidden="1" x14ac:dyDescent="0.25"/>
    <row r="12106" hidden="1" x14ac:dyDescent="0.25"/>
    <row r="12107" hidden="1" x14ac:dyDescent="0.25"/>
    <row r="12108" hidden="1" x14ac:dyDescent="0.25"/>
    <row r="12109" hidden="1" x14ac:dyDescent="0.25"/>
    <row r="12110" hidden="1" x14ac:dyDescent="0.25"/>
    <row r="12111" hidden="1" x14ac:dyDescent="0.25"/>
    <row r="12112" hidden="1" x14ac:dyDescent="0.25"/>
    <row r="12113" hidden="1" x14ac:dyDescent="0.25"/>
    <row r="12114" hidden="1" x14ac:dyDescent="0.25"/>
    <row r="12115" hidden="1" x14ac:dyDescent="0.25"/>
    <row r="12116" hidden="1" x14ac:dyDescent="0.25"/>
    <row r="12117" hidden="1" x14ac:dyDescent="0.25"/>
    <row r="12118" hidden="1" x14ac:dyDescent="0.25"/>
    <row r="12119" hidden="1" x14ac:dyDescent="0.25"/>
    <row r="12120" hidden="1" x14ac:dyDescent="0.25"/>
    <row r="12121" hidden="1" x14ac:dyDescent="0.25"/>
    <row r="12122" hidden="1" x14ac:dyDescent="0.25"/>
    <row r="12123" hidden="1" x14ac:dyDescent="0.25"/>
    <row r="12124" hidden="1" x14ac:dyDescent="0.25"/>
    <row r="12125" hidden="1" x14ac:dyDescent="0.25"/>
    <row r="12126" hidden="1" x14ac:dyDescent="0.25"/>
    <row r="12127" hidden="1" x14ac:dyDescent="0.25"/>
    <row r="12128" hidden="1" x14ac:dyDescent="0.25"/>
    <row r="12129" hidden="1" x14ac:dyDescent="0.25"/>
    <row r="12130" hidden="1" x14ac:dyDescent="0.25"/>
    <row r="12131" hidden="1" x14ac:dyDescent="0.25"/>
    <row r="12132" hidden="1" x14ac:dyDescent="0.25"/>
    <row r="12133" hidden="1" x14ac:dyDescent="0.25"/>
    <row r="12134" hidden="1" x14ac:dyDescent="0.25"/>
    <row r="12135" hidden="1" x14ac:dyDescent="0.25"/>
    <row r="12136" hidden="1" x14ac:dyDescent="0.25"/>
    <row r="12137" hidden="1" x14ac:dyDescent="0.25"/>
    <row r="12138" hidden="1" x14ac:dyDescent="0.25"/>
    <row r="12139" hidden="1" x14ac:dyDescent="0.25"/>
    <row r="12140" hidden="1" x14ac:dyDescent="0.25"/>
    <row r="12141" hidden="1" x14ac:dyDescent="0.25"/>
    <row r="12142" hidden="1" x14ac:dyDescent="0.25"/>
    <row r="12143" hidden="1" x14ac:dyDescent="0.25"/>
    <row r="12144" hidden="1" x14ac:dyDescent="0.25"/>
    <row r="12145" hidden="1" x14ac:dyDescent="0.25"/>
    <row r="12146" hidden="1" x14ac:dyDescent="0.25"/>
    <row r="12147" hidden="1" x14ac:dyDescent="0.25"/>
    <row r="12148" hidden="1" x14ac:dyDescent="0.25"/>
    <row r="12149" hidden="1" x14ac:dyDescent="0.25"/>
    <row r="12150" hidden="1" x14ac:dyDescent="0.25"/>
    <row r="12151" hidden="1" x14ac:dyDescent="0.25"/>
    <row r="12152" hidden="1" x14ac:dyDescent="0.25"/>
    <row r="12153" hidden="1" x14ac:dyDescent="0.25"/>
    <row r="12154" hidden="1" x14ac:dyDescent="0.25"/>
    <row r="12155" hidden="1" x14ac:dyDescent="0.25"/>
    <row r="12156" hidden="1" x14ac:dyDescent="0.25"/>
    <row r="12157" hidden="1" x14ac:dyDescent="0.25"/>
    <row r="12158" hidden="1" x14ac:dyDescent="0.25"/>
    <row r="12159" hidden="1" x14ac:dyDescent="0.25"/>
    <row r="12160" hidden="1" x14ac:dyDescent="0.25"/>
    <row r="12161" hidden="1" x14ac:dyDescent="0.25"/>
    <row r="12162" hidden="1" x14ac:dyDescent="0.25"/>
    <row r="12163" hidden="1" x14ac:dyDescent="0.25"/>
    <row r="12164" hidden="1" x14ac:dyDescent="0.25"/>
    <row r="12165" hidden="1" x14ac:dyDescent="0.25"/>
    <row r="12166" hidden="1" x14ac:dyDescent="0.25"/>
    <row r="12167" hidden="1" x14ac:dyDescent="0.25"/>
    <row r="12168" hidden="1" x14ac:dyDescent="0.25"/>
    <row r="12169" hidden="1" x14ac:dyDescent="0.25"/>
    <row r="12170" hidden="1" x14ac:dyDescent="0.25"/>
    <row r="12171" hidden="1" x14ac:dyDescent="0.25"/>
    <row r="12172" hidden="1" x14ac:dyDescent="0.25"/>
    <row r="12173" hidden="1" x14ac:dyDescent="0.25"/>
    <row r="12174" hidden="1" x14ac:dyDescent="0.25"/>
    <row r="12175" hidden="1" x14ac:dyDescent="0.25"/>
    <row r="12176" hidden="1" x14ac:dyDescent="0.25"/>
    <row r="12177" hidden="1" x14ac:dyDescent="0.25"/>
    <row r="12178" hidden="1" x14ac:dyDescent="0.25"/>
    <row r="12179" hidden="1" x14ac:dyDescent="0.25"/>
    <row r="12180" hidden="1" x14ac:dyDescent="0.25"/>
    <row r="12181" hidden="1" x14ac:dyDescent="0.25"/>
    <row r="12182" hidden="1" x14ac:dyDescent="0.25"/>
    <row r="12183" hidden="1" x14ac:dyDescent="0.25"/>
    <row r="12184" hidden="1" x14ac:dyDescent="0.25"/>
    <row r="12185" hidden="1" x14ac:dyDescent="0.25"/>
    <row r="12186" hidden="1" x14ac:dyDescent="0.25"/>
    <row r="12187" hidden="1" x14ac:dyDescent="0.25"/>
    <row r="12188" hidden="1" x14ac:dyDescent="0.25"/>
    <row r="12189" hidden="1" x14ac:dyDescent="0.25"/>
    <row r="12190" hidden="1" x14ac:dyDescent="0.25"/>
    <row r="12191" hidden="1" x14ac:dyDescent="0.25"/>
    <row r="12192" hidden="1" x14ac:dyDescent="0.25"/>
    <row r="12193" hidden="1" x14ac:dyDescent="0.25"/>
    <row r="12194" hidden="1" x14ac:dyDescent="0.25"/>
    <row r="12195" hidden="1" x14ac:dyDescent="0.25"/>
    <row r="12196" hidden="1" x14ac:dyDescent="0.25"/>
    <row r="12197" hidden="1" x14ac:dyDescent="0.25"/>
    <row r="12198" hidden="1" x14ac:dyDescent="0.25"/>
    <row r="12199" hidden="1" x14ac:dyDescent="0.25"/>
    <row r="12200" hidden="1" x14ac:dyDescent="0.25"/>
    <row r="12201" hidden="1" x14ac:dyDescent="0.25"/>
    <row r="12202" hidden="1" x14ac:dyDescent="0.25"/>
    <row r="12203" hidden="1" x14ac:dyDescent="0.25"/>
    <row r="12204" hidden="1" x14ac:dyDescent="0.25"/>
    <row r="12205" hidden="1" x14ac:dyDescent="0.25"/>
    <row r="12206" hidden="1" x14ac:dyDescent="0.25"/>
    <row r="12207" hidden="1" x14ac:dyDescent="0.25"/>
    <row r="12208" hidden="1" x14ac:dyDescent="0.25"/>
    <row r="12209" hidden="1" x14ac:dyDescent="0.25"/>
    <row r="12210" hidden="1" x14ac:dyDescent="0.25"/>
    <row r="12211" hidden="1" x14ac:dyDescent="0.25"/>
    <row r="12212" hidden="1" x14ac:dyDescent="0.25"/>
    <row r="12213" hidden="1" x14ac:dyDescent="0.25"/>
    <row r="12214" hidden="1" x14ac:dyDescent="0.25"/>
    <row r="12215" hidden="1" x14ac:dyDescent="0.25"/>
    <row r="12216" hidden="1" x14ac:dyDescent="0.25"/>
    <row r="12217" hidden="1" x14ac:dyDescent="0.25"/>
    <row r="12218" hidden="1" x14ac:dyDescent="0.25"/>
    <row r="12219" hidden="1" x14ac:dyDescent="0.25"/>
    <row r="12220" hidden="1" x14ac:dyDescent="0.25"/>
    <row r="12221" hidden="1" x14ac:dyDescent="0.25"/>
    <row r="12222" hidden="1" x14ac:dyDescent="0.25"/>
    <row r="12223" hidden="1" x14ac:dyDescent="0.25"/>
    <row r="12224" hidden="1" x14ac:dyDescent="0.25"/>
    <row r="12225" hidden="1" x14ac:dyDescent="0.25"/>
    <row r="12226" hidden="1" x14ac:dyDescent="0.25"/>
    <row r="12227" hidden="1" x14ac:dyDescent="0.25"/>
    <row r="12228" hidden="1" x14ac:dyDescent="0.25"/>
    <row r="12229" hidden="1" x14ac:dyDescent="0.25"/>
    <row r="12230" hidden="1" x14ac:dyDescent="0.25"/>
    <row r="12231" hidden="1" x14ac:dyDescent="0.25"/>
    <row r="12232" hidden="1" x14ac:dyDescent="0.25"/>
    <row r="12233" hidden="1" x14ac:dyDescent="0.25"/>
    <row r="12234" hidden="1" x14ac:dyDescent="0.25"/>
    <row r="12235" hidden="1" x14ac:dyDescent="0.25"/>
    <row r="12236" hidden="1" x14ac:dyDescent="0.25"/>
    <row r="12237" hidden="1" x14ac:dyDescent="0.25"/>
    <row r="12238" hidden="1" x14ac:dyDescent="0.25"/>
    <row r="12239" hidden="1" x14ac:dyDescent="0.25"/>
    <row r="12240" hidden="1" x14ac:dyDescent="0.25"/>
    <row r="12241" hidden="1" x14ac:dyDescent="0.25"/>
    <row r="12242" hidden="1" x14ac:dyDescent="0.25"/>
    <row r="12243" hidden="1" x14ac:dyDescent="0.25"/>
    <row r="12244" hidden="1" x14ac:dyDescent="0.25"/>
    <row r="12245" hidden="1" x14ac:dyDescent="0.25"/>
    <row r="12246" hidden="1" x14ac:dyDescent="0.25"/>
    <row r="12247" hidden="1" x14ac:dyDescent="0.25"/>
    <row r="12248" hidden="1" x14ac:dyDescent="0.25"/>
    <row r="12249" hidden="1" x14ac:dyDescent="0.25"/>
    <row r="12250" hidden="1" x14ac:dyDescent="0.25"/>
    <row r="12251" hidden="1" x14ac:dyDescent="0.25"/>
    <row r="12252" hidden="1" x14ac:dyDescent="0.25"/>
    <row r="12253" hidden="1" x14ac:dyDescent="0.25"/>
    <row r="12254" hidden="1" x14ac:dyDescent="0.25"/>
    <row r="12255" hidden="1" x14ac:dyDescent="0.25"/>
    <row r="12256" hidden="1" x14ac:dyDescent="0.25"/>
    <row r="12257" hidden="1" x14ac:dyDescent="0.25"/>
    <row r="12258" hidden="1" x14ac:dyDescent="0.25"/>
    <row r="12259" hidden="1" x14ac:dyDescent="0.25"/>
    <row r="12260" hidden="1" x14ac:dyDescent="0.25"/>
    <row r="12261" hidden="1" x14ac:dyDescent="0.25"/>
    <row r="12262" hidden="1" x14ac:dyDescent="0.25"/>
    <row r="12263" hidden="1" x14ac:dyDescent="0.25"/>
    <row r="12264" hidden="1" x14ac:dyDescent="0.25"/>
    <row r="12265" hidden="1" x14ac:dyDescent="0.25"/>
    <row r="12266" hidden="1" x14ac:dyDescent="0.25"/>
    <row r="12267" hidden="1" x14ac:dyDescent="0.25"/>
    <row r="12268" hidden="1" x14ac:dyDescent="0.25"/>
    <row r="12269" hidden="1" x14ac:dyDescent="0.25"/>
    <row r="12270" hidden="1" x14ac:dyDescent="0.25"/>
    <row r="12271" hidden="1" x14ac:dyDescent="0.25"/>
    <row r="12272" hidden="1" x14ac:dyDescent="0.25"/>
    <row r="12273" hidden="1" x14ac:dyDescent="0.25"/>
    <row r="12274" hidden="1" x14ac:dyDescent="0.25"/>
    <row r="12275" hidden="1" x14ac:dyDescent="0.25"/>
    <row r="12276" hidden="1" x14ac:dyDescent="0.25"/>
    <row r="12277" hidden="1" x14ac:dyDescent="0.25"/>
    <row r="12278" hidden="1" x14ac:dyDescent="0.25"/>
    <row r="12279" hidden="1" x14ac:dyDescent="0.25"/>
    <row r="12280" hidden="1" x14ac:dyDescent="0.25"/>
    <row r="12281" hidden="1" x14ac:dyDescent="0.25"/>
    <row r="12282" hidden="1" x14ac:dyDescent="0.25"/>
    <row r="12283" hidden="1" x14ac:dyDescent="0.25"/>
    <row r="12284" hidden="1" x14ac:dyDescent="0.25"/>
    <row r="12285" hidden="1" x14ac:dyDescent="0.25"/>
    <row r="12286" hidden="1" x14ac:dyDescent="0.25"/>
    <row r="12287" hidden="1" x14ac:dyDescent="0.25"/>
    <row r="12288" hidden="1" x14ac:dyDescent="0.25"/>
    <row r="12289" hidden="1" x14ac:dyDescent="0.25"/>
    <row r="12290" hidden="1" x14ac:dyDescent="0.25"/>
    <row r="12291" hidden="1" x14ac:dyDescent="0.25"/>
    <row r="12292" hidden="1" x14ac:dyDescent="0.25"/>
    <row r="12293" hidden="1" x14ac:dyDescent="0.25"/>
    <row r="12294" hidden="1" x14ac:dyDescent="0.25"/>
    <row r="12295" hidden="1" x14ac:dyDescent="0.25"/>
    <row r="12296" hidden="1" x14ac:dyDescent="0.25"/>
    <row r="12297" hidden="1" x14ac:dyDescent="0.25"/>
    <row r="12298" hidden="1" x14ac:dyDescent="0.25"/>
    <row r="12299" hidden="1" x14ac:dyDescent="0.25"/>
    <row r="12300" hidden="1" x14ac:dyDescent="0.25"/>
    <row r="12301" hidden="1" x14ac:dyDescent="0.25"/>
    <row r="12302" hidden="1" x14ac:dyDescent="0.25"/>
    <row r="12303" hidden="1" x14ac:dyDescent="0.25"/>
    <row r="12304" hidden="1" x14ac:dyDescent="0.25"/>
    <row r="12305" hidden="1" x14ac:dyDescent="0.25"/>
    <row r="12306" hidden="1" x14ac:dyDescent="0.25"/>
    <row r="12307" hidden="1" x14ac:dyDescent="0.25"/>
    <row r="12308" hidden="1" x14ac:dyDescent="0.25"/>
    <row r="12309" hidden="1" x14ac:dyDescent="0.25"/>
    <row r="12310" hidden="1" x14ac:dyDescent="0.25"/>
    <row r="12311" hidden="1" x14ac:dyDescent="0.25"/>
    <row r="12312" hidden="1" x14ac:dyDescent="0.25"/>
    <row r="12313" hidden="1" x14ac:dyDescent="0.25"/>
    <row r="12314" hidden="1" x14ac:dyDescent="0.25"/>
    <row r="12315" hidden="1" x14ac:dyDescent="0.25"/>
    <row r="12316" hidden="1" x14ac:dyDescent="0.25"/>
    <row r="12317" hidden="1" x14ac:dyDescent="0.25"/>
    <row r="12318" hidden="1" x14ac:dyDescent="0.25"/>
    <row r="12319" hidden="1" x14ac:dyDescent="0.25"/>
    <row r="12320" hidden="1" x14ac:dyDescent="0.25"/>
    <row r="12321" hidden="1" x14ac:dyDescent="0.25"/>
    <row r="12322" hidden="1" x14ac:dyDescent="0.25"/>
    <row r="12323" hidden="1" x14ac:dyDescent="0.25"/>
    <row r="12324" hidden="1" x14ac:dyDescent="0.25"/>
    <row r="12325" hidden="1" x14ac:dyDescent="0.25"/>
    <row r="12326" hidden="1" x14ac:dyDescent="0.25"/>
    <row r="12327" hidden="1" x14ac:dyDescent="0.25"/>
    <row r="12328" hidden="1" x14ac:dyDescent="0.25"/>
    <row r="12329" hidden="1" x14ac:dyDescent="0.25"/>
    <row r="12330" hidden="1" x14ac:dyDescent="0.25"/>
    <row r="12331" hidden="1" x14ac:dyDescent="0.25"/>
    <row r="12332" hidden="1" x14ac:dyDescent="0.25"/>
    <row r="12333" hidden="1" x14ac:dyDescent="0.25"/>
    <row r="12334" hidden="1" x14ac:dyDescent="0.25"/>
    <row r="12335" hidden="1" x14ac:dyDescent="0.25"/>
    <row r="12336" hidden="1" x14ac:dyDescent="0.25"/>
    <row r="12337" hidden="1" x14ac:dyDescent="0.25"/>
    <row r="12338" hidden="1" x14ac:dyDescent="0.25"/>
    <row r="12339" hidden="1" x14ac:dyDescent="0.25"/>
    <row r="12340" hidden="1" x14ac:dyDescent="0.25"/>
    <row r="12341" hidden="1" x14ac:dyDescent="0.25"/>
    <row r="12342" hidden="1" x14ac:dyDescent="0.25"/>
    <row r="12343" hidden="1" x14ac:dyDescent="0.25"/>
    <row r="12344" hidden="1" x14ac:dyDescent="0.25"/>
    <row r="12345" hidden="1" x14ac:dyDescent="0.25"/>
    <row r="12346" hidden="1" x14ac:dyDescent="0.25"/>
    <row r="12347" hidden="1" x14ac:dyDescent="0.25"/>
    <row r="12348" hidden="1" x14ac:dyDescent="0.25"/>
    <row r="12349" hidden="1" x14ac:dyDescent="0.25"/>
    <row r="12350" hidden="1" x14ac:dyDescent="0.25"/>
    <row r="12351" hidden="1" x14ac:dyDescent="0.25"/>
    <row r="12352" hidden="1" x14ac:dyDescent="0.25"/>
    <row r="12353" hidden="1" x14ac:dyDescent="0.25"/>
    <row r="12354" hidden="1" x14ac:dyDescent="0.25"/>
    <row r="12355" hidden="1" x14ac:dyDescent="0.25"/>
    <row r="12356" hidden="1" x14ac:dyDescent="0.25"/>
    <row r="12357" hidden="1" x14ac:dyDescent="0.25"/>
    <row r="12358" hidden="1" x14ac:dyDescent="0.25"/>
    <row r="12359" hidden="1" x14ac:dyDescent="0.25"/>
    <row r="12360" hidden="1" x14ac:dyDescent="0.25"/>
    <row r="12361" hidden="1" x14ac:dyDescent="0.25"/>
    <row r="12362" hidden="1" x14ac:dyDescent="0.25"/>
    <row r="12363" hidden="1" x14ac:dyDescent="0.25"/>
    <row r="12364" hidden="1" x14ac:dyDescent="0.25"/>
    <row r="12365" hidden="1" x14ac:dyDescent="0.25"/>
    <row r="12366" hidden="1" x14ac:dyDescent="0.25"/>
    <row r="12367" hidden="1" x14ac:dyDescent="0.25"/>
    <row r="12368" hidden="1" x14ac:dyDescent="0.25"/>
    <row r="12369" hidden="1" x14ac:dyDescent="0.25"/>
    <row r="12370" hidden="1" x14ac:dyDescent="0.25"/>
    <row r="12371" hidden="1" x14ac:dyDescent="0.25"/>
    <row r="12372" hidden="1" x14ac:dyDescent="0.25"/>
    <row r="12373" hidden="1" x14ac:dyDescent="0.25"/>
    <row r="12374" hidden="1" x14ac:dyDescent="0.25"/>
    <row r="12375" hidden="1" x14ac:dyDescent="0.25"/>
    <row r="12376" hidden="1" x14ac:dyDescent="0.25"/>
    <row r="12377" hidden="1" x14ac:dyDescent="0.25"/>
    <row r="12378" hidden="1" x14ac:dyDescent="0.25"/>
    <row r="12379" hidden="1" x14ac:dyDescent="0.25"/>
    <row r="12380" hidden="1" x14ac:dyDescent="0.25"/>
    <row r="12381" hidden="1" x14ac:dyDescent="0.25"/>
    <row r="12382" hidden="1" x14ac:dyDescent="0.25"/>
    <row r="12383" hidden="1" x14ac:dyDescent="0.25"/>
    <row r="12384" hidden="1" x14ac:dyDescent="0.25"/>
    <row r="12385" hidden="1" x14ac:dyDescent="0.25"/>
    <row r="12386" hidden="1" x14ac:dyDescent="0.25"/>
    <row r="12387" hidden="1" x14ac:dyDescent="0.25"/>
    <row r="12388" hidden="1" x14ac:dyDescent="0.25"/>
    <row r="12389" hidden="1" x14ac:dyDescent="0.25"/>
    <row r="12390" hidden="1" x14ac:dyDescent="0.25"/>
    <row r="12391" hidden="1" x14ac:dyDescent="0.25"/>
    <row r="12392" hidden="1" x14ac:dyDescent="0.25"/>
    <row r="12393" hidden="1" x14ac:dyDescent="0.25"/>
    <row r="12394" hidden="1" x14ac:dyDescent="0.25"/>
    <row r="12395" hidden="1" x14ac:dyDescent="0.25"/>
    <row r="12396" hidden="1" x14ac:dyDescent="0.25"/>
    <row r="12397" hidden="1" x14ac:dyDescent="0.25"/>
    <row r="12398" hidden="1" x14ac:dyDescent="0.25"/>
    <row r="12399" hidden="1" x14ac:dyDescent="0.25"/>
    <row r="12400" hidden="1" x14ac:dyDescent="0.25"/>
    <row r="12401" hidden="1" x14ac:dyDescent="0.25"/>
    <row r="12402" hidden="1" x14ac:dyDescent="0.25"/>
    <row r="12403" hidden="1" x14ac:dyDescent="0.25"/>
    <row r="12404" hidden="1" x14ac:dyDescent="0.25"/>
    <row r="12405" hidden="1" x14ac:dyDescent="0.25"/>
    <row r="12406" hidden="1" x14ac:dyDescent="0.25"/>
    <row r="12407" hidden="1" x14ac:dyDescent="0.25"/>
    <row r="12408" hidden="1" x14ac:dyDescent="0.25"/>
    <row r="12409" hidden="1" x14ac:dyDescent="0.25"/>
    <row r="12410" hidden="1" x14ac:dyDescent="0.25"/>
    <row r="12411" hidden="1" x14ac:dyDescent="0.25"/>
    <row r="12412" hidden="1" x14ac:dyDescent="0.25"/>
    <row r="12413" hidden="1" x14ac:dyDescent="0.25"/>
    <row r="12414" hidden="1" x14ac:dyDescent="0.25"/>
    <row r="12415" hidden="1" x14ac:dyDescent="0.25"/>
    <row r="12416" hidden="1" x14ac:dyDescent="0.25"/>
    <row r="12417" hidden="1" x14ac:dyDescent="0.25"/>
    <row r="12418" hidden="1" x14ac:dyDescent="0.25"/>
    <row r="12419" hidden="1" x14ac:dyDescent="0.25"/>
    <row r="12420" hidden="1" x14ac:dyDescent="0.25"/>
    <row r="12421" hidden="1" x14ac:dyDescent="0.25"/>
    <row r="12422" hidden="1" x14ac:dyDescent="0.25"/>
    <row r="12423" hidden="1" x14ac:dyDescent="0.25"/>
    <row r="12424" hidden="1" x14ac:dyDescent="0.25"/>
    <row r="12425" hidden="1" x14ac:dyDescent="0.25"/>
    <row r="12426" hidden="1" x14ac:dyDescent="0.25"/>
    <row r="12427" hidden="1" x14ac:dyDescent="0.25"/>
    <row r="12428" hidden="1" x14ac:dyDescent="0.25"/>
    <row r="12429" hidden="1" x14ac:dyDescent="0.25"/>
    <row r="12430" hidden="1" x14ac:dyDescent="0.25"/>
    <row r="12431" hidden="1" x14ac:dyDescent="0.25"/>
    <row r="12432" hidden="1" x14ac:dyDescent="0.25"/>
    <row r="12433" hidden="1" x14ac:dyDescent="0.25"/>
    <row r="12434" hidden="1" x14ac:dyDescent="0.25"/>
    <row r="12435" hidden="1" x14ac:dyDescent="0.25"/>
    <row r="12436" hidden="1" x14ac:dyDescent="0.25"/>
    <row r="12437" hidden="1" x14ac:dyDescent="0.25"/>
    <row r="12438" hidden="1" x14ac:dyDescent="0.25"/>
    <row r="12439" hidden="1" x14ac:dyDescent="0.25"/>
    <row r="12440" hidden="1" x14ac:dyDescent="0.25"/>
    <row r="12441" hidden="1" x14ac:dyDescent="0.25"/>
    <row r="12442" hidden="1" x14ac:dyDescent="0.25"/>
    <row r="12443" hidden="1" x14ac:dyDescent="0.25"/>
    <row r="12444" hidden="1" x14ac:dyDescent="0.25"/>
    <row r="12445" hidden="1" x14ac:dyDescent="0.25"/>
    <row r="12446" hidden="1" x14ac:dyDescent="0.25"/>
    <row r="12447" hidden="1" x14ac:dyDescent="0.25"/>
    <row r="12448" hidden="1" x14ac:dyDescent="0.25"/>
    <row r="12449" hidden="1" x14ac:dyDescent="0.25"/>
    <row r="12450" hidden="1" x14ac:dyDescent="0.25"/>
    <row r="12451" hidden="1" x14ac:dyDescent="0.25"/>
    <row r="12452" hidden="1" x14ac:dyDescent="0.25"/>
    <row r="12453" hidden="1" x14ac:dyDescent="0.25"/>
    <row r="12454" hidden="1" x14ac:dyDescent="0.25"/>
    <row r="12455" hidden="1" x14ac:dyDescent="0.25"/>
    <row r="12456" hidden="1" x14ac:dyDescent="0.25"/>
    <row r="12457" hidden="1" x14ac:dyDescent="0.25"/>
    <row r="12458" hidden="1" x14ac:dyDescent="0.25"/>
    <row r="12459" hidden="1" x14ac:dyDescent="0.25"/>
    <row r="12460" hidden="1" x14ac:dyDescent="0.25"/>
    <row r="12461" hidden="1" x14ac:dyDescent="0.25"/>
    <row r="12462" hidden="1" x14ac:dyDescent="0.25"/>
    <row r="12463" hidden="1" x14ac:dyDescent="0.25"/>
    <row r="12464" hidden="1" x14ac:dyDescent="0.25"/>
    <row r="12465" hidden="1" x14ac:dyDescent="0.25"/>
    <row r="12466" hidden="1" x14ac:dyDescent="0.25"/>
    <row r="12467" hidden="1" x14ac:dyDescent="0.25"/>
    <row r="12468" hidden="1" x14ac:dyDescent="0.25"/>
    <row r="12469" hidden="1" x14ac:dyDescent="0.25"/>
    <row r="12470" hidden="1" x14ac:dyDescent="0.25"/>
    <row r="12471" hidden="1" x14ac:dyDescent="0.25"/>
    <row r="12472" hidden="1" x14ac:dyDescent="0.25"/>
    <row r="12473" hidden="1" x14ac:dyDescent="0.25"/>
    <row r="12474" hidden="1" x14ac:dyDescent="0.25"/>
    <row r="12475" hidden="1" x14ac:dyDescent="0.25"/>
    <row r="12476" hidden="1" x14ac:dyDescent="0.25"/>
    <row r="12477" hidden="1" x14ac:dyDescent="0.25"/>
    <row r="12478" hidden="1" x14ac:dyDescent="0.25"/>
    <row r="12479" hidden="1" x14ac:dyDescent="0.25"/>
    <row r="12480" hidden="1" x14ac:dyDescent="0.25"/>
    <row r="12481" hidden="1" x14ac:dyDescent="0.25"/>
    <row r="12482" hidden="1" x14ac:dyDescent="0.25"/>
    <row r="12483" hidden="1" x14ac:dyDescent="0.25"/>
    <row r="12484" hidden="1" x14ac:dyDescent="0.25"/>
    <row r="12485" hidden="1" x14ac:dyDescent="0.25"/>
    <row r="12486" hidden="1" x14ac:dyDescent="0.25"/>
    <row r="12487" hidden="1" x14ac:dyDescent="0.25"/>
    <row r="12488" hidden="1" x14ac:dyDescent="0.25"/>
    <row r="12489" hidden="1" x14ac:dyDescent="0.25"/>
    <row r="12490" hidden="1" x14ac:dyDescent="0.25"/>
    <row r="12491" hidden="1" x14ac:dyDescent="0.25"/>
    <row r="12492" hidden="1" x14ac:dyDescent="0.25"/>
    <row r="12493" hidden="1" x14ac:dyDescent="0.25"/>
    <row r="12494" hidden="1" x14ac:dyDescent="0.25"/>
    <row r="12495" hidden="1" x14ac:dyDescent="0.25"/>
    <row r="12496" hidden="1" x14ac:dyDescent="0.25"/>
    <row r="12497" hidden="1" x14ac:dyDescent="0.25"/>
    <row r="12498" hidden="1" x14ac:dyDescent="0.25"/>
    <row r="12499" hidden="1" x14ac:dyDescent="0.25"/>
    <row r="12500" hidden="1" x14ac:dyDescent="0.25"/>
    <row r="12501" hidden="1" x14ac:dyDescent="0.25"/>
    <row r="12502" hidden="1" x14ac:dyDescent="0.25"/>
    <row r="12503" hidden="1" x14ac:dyDescent="0.25"/>
    <row r="12504" hidden="1" x14ac:dyDescent="0.25"/>
    <row r="12505" hidden="1" x14ac:dyDescent="0.25"/>
    <row r="12506" hidden="1" x14ac:dyDescent="0.25"/>
    <row r="12507" hidden="1" x14ac:dyDescent="0.25"/>
    <row r="12508" hidden="1" x14ac:dyDescent="0.25"/>
    <row r="12509" hidden="1" x14ac:dyDescent="0.25"/>
    <row r="12510" hidden="1" x14ac:dyDescent="0.25"/>
    <row r="12511" hidden="1" x14ac:dyDescent="0.25"/>
    <row r="12512" hidden="1" x14ac:dyDescent="0.25"/>
    <row r="12513" hidden="1" x14ac:dyDescent="0.25"/>
    <row r="12514" hidden="1" x14ac:dyDescent="0.25"/>
    <row r="12515" hidden="1" x14ac:dyDescent="0.25"/>
    <row r="12516" hidden="1" x14ac:dyDescent="0.25"/>
    <row r="12517" hidden="1" x14ac:dyDescent="0.25"/>
    <row r="12518" hidden="1" x14ac:dyDescent="0.25"/>
    <row r="12519" hidden="1" x14ac:dyDescent="0.25"/>
    <row r="12520" hidden="1" x14ac:dyDescent="0.25"/>
    <row r="12521" hidden="1" x14ac:dyDescent="0.25"/>
    <row r="12522" hidden="1" x14ac:dyDescent="0.25"/>
    <row r="12523" hidden="1" x14ac:dyDescent="0.25"/>
    <row r="12524" hidden="1" x14ac:dyDescent="0.25"/>
    <row r="12525" hidden="1" x14ac:dyDescent="0.25"/>
    <row r="12526" hidden="1" x14ac:dyDescent="0.25"/>
    <row r="12527" hidden="1" x14ac:dyDescent="0.25"/>
    <row r="12528" hidden="1" x14ac:dyDescent="0.25"/>
    <row r="12529" hidden="1" x14ac:dyDescent="0.25"/>
    <row r="12530" hidden="1" x14ac:dyDescent="0.25"/>
    <row r="12531" hidden="1" x14ac:dyDescent="0.25"/>
    <row r="12532" hidden="1" x14ac:dyDescent="0.25"/>
    <row r="12533" hidden="1" x14ac:dyDescent="0.25"/>
    <row r="12534" hidden="1" x14ac:dyDescent="0.25"/>
    <row r="12535" hidden="1" x14ac:dyDescent="0.25"/>
    <row r="12536" hidden="1" x14ac:dyDescent="0.25"/>
    <row r="12537" hidden="1" x14ac:dyDescent="0.25"/>
    <row r="12538" hidden="1" x14ac:dyDescent="0.25"/>
    <row r="12539" hidden="1" x14ac:dyDescent="0.25"/>
    <row r="12540" hidden="1" x14ac:dyDescent="0.25"/>
    <row r="12541" hidden="1" x14ac:dyDescent="0.25"/>
    <row r="12542" hidden="1" x14ac:dyDescent="0.25"/>
    <row r="12543" hidden="1" x14ac:dyDescent="0.25"/>
    <row r="12544" hidden="1" x14ac:dyDescent="0.25"/>
    <row r="12545" hidden="1" x14ac:dyDescent="0.25"/>
    <row r="12546" hidden="1" x14ac:dyDescent="0.25"/>
    <row r="12547" hidden="1" x14ac:dyDescent="0.25"/>
    <row r="12548" hidden="1" x14ac:dyDescent="0.25"/>
    <row r="12549" hidden="1" x14ac:dyDescent="0.25"/>
    <row r="12550" hidden="1" x14ac:dyDescent="0.25"/>
    <row r="12551" hidden="1" x14ac:dyDescent="0.25"/>
    <row r="12552" hidden="1" x14ac:dyDescent="0.25"/>
    <row r="12553" hidden="1" x14ac:dyDescent="0.25"/>
    <row r="12554" hidden="1" x14ac:dyDescent="0.25"/>
    <row r="12555" hidden="1" x14ac:dyDescent="0.25"/>
    <row r="12556" hidden="1" x14ac:dyDescent="0.25"/>
    <row r="12557" hidden="1" x14ac:dyDescent="0.25"/>
    <row r="12558" hidden="1" x14ac:dyDescent="0.25"/>
    <row r="12559" hidden="1" x14ac:dyDescent="0.25"/>
    <row r="12560" hidden="1" x14ac:dyDescent="0.25"/>
    <row r="12561" hidden="1" x14ac:dyDescent="0.25"/>
    <row r="12562" hidden="1" x14ac:dyDescent="0.25"/>
    <row r="12563" hidden="1" x14ac:dyDescent="0.25"/>
    <row r="12564" hidden="1" x14ac:dyDescent="0.25"/>
    <row r="12565" hidden="1" x14ac:dyDescent="0.25"/>
    <row r="12566" hidden="1" x14ac:dyDescent="0.25"/>
    <row r="12567" hidden="1" x14ac:dyDescent="0.25"/>
    <row r="12568" hidden="1" x14ac:dyDescent="0.25"/>
    <row r="12569" hidden="1" x14ac:dyDescent="0.25"/>
    <row r="12570" hidden="1" x14ac:dyDescent="0.25"/>
    <row r="12571" hidden="1" x14ac:dyDescent="0.25"/>
    <row r="12572" hidden="1" x14ac:dyDescent="0.25"/>
    <row r="12573" hidden="1" x14ac:dyDescent="0.25"/>
    <row r="12574" hidden="1" x14ac:dyDescent="0.25"/>
    <row r="12575" hidden="1" x14ac:dyDescent="0.25"/>
    <row r="12576" hidden="1" x14ac:dyDescent="0.25"/>
    <row r="12577" hidden="1" x14ac:dyDescent="0.25"/>
    <row r="12578" hidden="1" x14ac:dyDescent="0.25"/>
    <row r="12579" hidden="1" x14ac:dyDescent="0.25"/>
    <row r="12580" hidden="1" x14ac:dyDescent="0.25"/>
    <row r="12581" hidden="1" x14ac:dyDescent="0.25"/>
    <row r="12582" hidden="1" x14ac:dyDescent="0.25"/>
    <row r="12583" hidden="1" x14ac:dyDescent="0.25"/>
    <row r="12584" hidden="1" x14ac:dyDescent="0.25"/>
    <row r="12585" hidden="1" x14ac:dyDescent="0.25"/>
    <row r="12586" hidden="1" x14ac:dyDescent="0.25"/>
    <row r="12587" hidden="1" x14ac:dyDescent="0.25"/>
    <row r="12588" hidden="1" x14ac:dyDescent="0.25"/>
    <row r="12589" hidden="1" x14ac:dyDescent="0.25"/>
    <row r="12590" hidden="1" x14ac:dyDescent="0.25"/>
    <row r="12591" hidden="1" x14ac:dyDescent="0.25"/>
    <row r="12592" hidden="1" x14ac:dyDescent="0.25"/>
    <row r="12593" hidden="1" x14ac:dyDescent="0.25"/>
    <row r="12594" hidden="1" x14ac:dyDescent="0.25"/>
    <row r="12595" hidden="1" x14ac:dyDescent="0.25"/>
    <row r="12596" hidden="1" x14ac:dyDescent="0.25"/>
    <row r="12597" hidden="1" x14ac:dyDescent="0.25"/>
    <row r="12598" hidden="1" x14ac:dyDescent="0.25"/>
    <row r="12599" hidden="1" x14ac:dyDescent="0.25"/>
    <row r="12600" hidden="1" x14ac:dyDescent="0.25"/>
    <row r="12601" hidden="1" x14ac:dyDescent="0.25"/>
    <row r="12602" hidden="1" x14ac:dyDescent="0.25"/>
    <row r="12603" hidden="1" x14ac:dyDescent="0.25"/>
    <row r="12604" hidden="1" x14ac:dyDescent="0.25"/>
    <row r="12605" hidden="1" x14ac:dyDescent="0.25"/>
    <row r="12606" hidden="1" x14ac:dyDescent="0.25"/>
    <row r="12607" hidden="1" x14ac:dyDescent="0.25"/>
    <row r="12608" hidden="1" x14ac:dyDescent="0.25"/>
    <row r="12609" hidden="1" x14ac:dyDescent="0.25"/>
    <row r="12610" hidden="1" x14ac:dyDescent="0.25"/>
    <row r="12611" hidden="1" x14ac:dyDescent="0.25"/>
    <row r="12612" hidden="1" x14ac:dyDescent="0.25"/>
    <row r="12613" hidden="1" x14ac:dyDescent="0.25"/>
    <row r="12614" hidden="1" x14ac:dyDescent="0.25"/>
    <row r="12615" hidden="1" x14ac:dyDescent="0.25"/>
    <row r="12616" hidden="1" x14ac:dyDescent="0.25"/>
    <row r="12617" hidden="1" x14ac:dyDescent="0.25"/>
    <row r="12618" hidden="1" x14ac:dyDescent="0.25"/>
    <row r="12619" hidden="1" x14ac:dyDescent="0.25"/>
    <row r="12620" hidden="1" x14ac:dyDescent="0.25"/>
    <row r="12621" hidden="1" x14ac:dyDescent="0.25"/>
    <row r="12622" hidden="1" x14ac:dyDescent="0.25"/>
    <row r="12623" hidden="1" x14ac:dyDescent="0.25"/>
    <row r="12624" hidden="1" x14ac:dyDescent="0.25"/>
    <row r="12625" hidden="1" x14ac:dyDescent="0.25"/>
    <row r="12626" hidden="1" x14ac:dyDescent="0.25"/>
    <row r="12627" hidden="1" x14ac:dyDescent="0.25"/>
    <row r="12628" hidden="1" x14ac:dyDescent="0.25"/>
    <row r="12629" hidden="1" x14ac:dyDescent="0.25"/>
    <row r="12630" hidden="1" x14ac:dyDescent="0.25"/>
    <row r="12631" hidden="1" x14ac:dyDescent="0.25"/>
    <row r="12632" hidden="1" x14ac:dyDescent="0.25"/>
    <row r="12633" hidden="1" x14ac:dyDescent="0.25"/>
    <row r="12634" hidden="1" x14ac:dyDescent="0.25"/>
    <row r="12635" hidden="1" x14ac:dyDescent="0.25"/>
    <row r="12636" hidden="1" x14ac:dyDescent="0.25"/>
    <row r="12637" hidden="1" x14ac:dyDescent="0.25"/>
    <row r="12638" hidden="1" x14ac:dyDescent="0.25"/>
    <row r="12639" hidden="1" x14ac:dyDescent="0.25"/>
    <row r="12640" hidden="1" x14ac:dyDescent="0.25"/>
    <row r="12641" hidden="1" x14ac:dyDescent="0.25"/>
    <row r="12642" hidden="1" x14ac:dyDescent="0.25"/>
    <row r="12643" hidden="1" x14ac:dyDescent="0.25"/>
    <row r="12644" hidden="1" x14ac:dyDescent="0.25"/>
    <row r="12645" hidden="1" x14ac:dyDescent="0.25"/>
    <row r="12646" hidden="1" x14ac:dyDescent="0.25"/>
    <row r="12647" hidden="1" x14ac:dyDescent="0.25"/>
    <row r="12648" hidden="1" x14ac:dyDescent="0.25"/>
    <row r="12649" hidden="1" x14ac:dyDescent="0.25"/>
    <row r="12650" hidden="1" x14ac:dyDescent="0.25"/>
    <row r="12651" hidden="1" x14ac:dyDescent="0.25"/>
    <row r="12652" hidden="1" x14ac:dyDescent="0.25"/>
    <row r="12653" hidden="1" x14ac:dyDescent="0.25"/>
    <row r="12654" hidden="1" x14ac:dyDescent="0.25"/>
    <row r="12655" hidden="1" x14ac:dyDescent="0.25"/>
    <row r="12656" hidden="1" x14ac:dyDescent="0.25"/>
    <row r="12657" hidden="1" x14ac:dyDescent="0.25"/>
    <row r="12658" hidden="1" x14ac:dyDescent="0.25"/>
    <row r="12659" hidden="1" x14ac:dyDescent="0.25"/>
    <row r="12660" hidden="1" x14ac:dyDescent="0.25"/>
    <row r="12661" hidden="1" x14ac:dyDescent="0.25"/>
    <row r="12662" hidden="1" x14ac:dyDescent="0.25"/>
    <row r="12663" hidden="1" x14ac:dyDescent="0.25"/>
    <row r="12664" hidden="1" x14ac:dyDescent="0.25"/>
    <row r="12665" hidden="1" x14ac:dyDescent="0.25"/>
    <row r="12666" hidden="1" x14ac:dyDescent="0.25"/>
    <row r="12667" hidden="1" x14ac:dyDescent="0.25"/>
    <row r="12668" hidden="1" x14ac:dyDescent="0.25"/>
    <row r="12669" hidden="1" x14ac:dyDescent="0.25"/>
    <row r="12670" hidden="1" x14ac:dyDescent="0.25"/>
    <row r="12671" hidden="1" x14ac:dyDescent="0.25"/>
    <row r="12672" hidden="1" x14ac:dyDescent="0.25"/>
    <row r="12673" hidden="1" x14ac:dyDescent="0.25"/>
    <row r="12674" hidden="1" x14ac:dyDescent="0.25"/>
    <row r="12675" hidden="1" x14ac:dyDescent="0.25"/>
    <row r="12676" hidden="1" x14ac:dyDescent="0.25"/>
    <row r="12677" hidden="1" x14ac:dyDescent="0.25"/>
    <row r="12678" hidden="1" x14ac:dyDescent="0.25"/>
    <row r="12679" hidden="1" x14ac:dyDescent="0.25"/>
    <row r="12680" hidden="1" x14ac:dyDescent="0.25"/>
    <row r="12681" hidden="1" x14ac:dyDescent="0.25"/>
    <row r="12682" hidden="1" x14ac:dyDescent="0.25"/>
    <row r="12683" hidden="1" x14ac:dyDescent="0.25"/>
    <row r="12684" hidden="1" x14ac:dyDescent="0.25"/>
    <row r="12685" hidden="1" x14ac:dyDescent="0.25"/>
    <row r="12686" hidden="1" x14ac:dyDescent="0.25"/>
    <row r="12687" hidden="1" x14ac:dyDescent="0.25"/>
    <row r="12688" hidden="1" x14ac:dyDescent="0.25"/>
    <row r="12689" hidden="1" x14ac:dyDescent="0.25"/>
    <row r="12690" hidden="1" x14ac:dyDescent="0.25"/>
    <row r="12691" hidden="1" x14ac:dyDescent="0.25"/>
    <row r="12692" hidden="1" x14ac:dyDescent="0.25"/>
    <row r="12693" hidden="1" x14ac:dyDescent="0.25"/>
    <row r="12694" hidden="1" x14ac:dyDescent="0.25"/>
    <row r="12695" hidden="1" x14ac:dyDescent="0.25"/>
    <row r="12696" hidden="1" x14ac:dyDescent="0.25"/>
    <row r="12697" hidden="1" x14ac:dyDescent="0.25"/>
    <row r="12698" hidden="1" x14ac:dyDescent="0.25"/>
    <row r="12699" hidden="1" x14ac:dyDescent="0.25"/>
    <row r="12700" hidden="1" x14ac:dyDescent="0.25"/>
    <row r="12701" hidden="1" x14ac:dyDescent="0.25"/>
    <row r="12702" hidden="1" x14ac:dyDescent="0.25"/>
    <row r="12703" hidden="1" x14ac:dyDescent="0.25"/>
    <row r="12704" hidden="1" x14ac:dyDescent="0.25"/>
    <row r="12705" hidden="1" x14ac:dyDescent="0.25"/>
    <row r="12706" hidden="1" x14ac:dyDescent="0.25"/>
    <row r="12707" hidden="1" x14ac:dyDescent="0.25"/>
    <row r="12708" hidden="1" x14ac:dyDescent="0.25"/>
    <row r="12709" hidden="1" x14ac:dyDescent="0.25"/>
    <row r="12710" hidden="1" x14ac:dyDescent="0.25"/>
    <row r="12711" hidden="1" x14ac:dyDescent="0.25"/>
    <row r="12712" hidden="1" x14ac:dyDescent="0.25"/>
    <row r="12713" hidden="1" x14ac:dyDescent="0.25"/>
    <row r="12714" hidden="1" x14ac:dyDescent="0.25"/>
    <row r="12715" hidden="1" x14ac:dyDescent="0.25"/>
    <row r="12716" hidden="1" x14ac:dyDescent="0.25"/>
    <row r="12717" hidden="1" x14ac:dyDescent="0.25"/>
    <row r="12718" hidden="1" x14ac:dyDescent="0.25"/>
    <row r="12719" hidden="1" x14ac:dyDescent="0.25"/>
    <row r="12720" hidden="1" x14ac:dyDescent="0.25"/>
    <row r="12721" hidden="1" x14ac:dyDescent="0.25"/>
    <row r="12722" hidden="1" x14ac:dyDescent="0.25"/>
    <row r="12723" hidden="1" x14ac:dyDescent="0.25"/>
    <row r="12724" hidden="1" x14ac:dyDescent="0.25"/>
    <row r="12725" hidden="1" x14ac:dyDescent="0.25"/>
    <row r="12726" hidden="1" x14ac:dyDescent="0.25"/>
    <row r="12727" hidden="1" x14ac:dyDescent="0.25"/>
    <row r="12728" hidden="1" x14ac:dyDescent="0.25"/>
    <row r="12729" hidden="1" x14ac:dyDescent="0.25"/>
    <row r="12730" hidden="1" x14ac:dyDescent="0.25"/>
    <row r="12731" hidden="1" x14ac:dyDescent="0.25"/>
    <row r="12732" hidden="1" x14ac:dyDescent="0.25"/>
    <row r="12733" hidden="1" x14ac:dyDescent="0.25"/>
    <row r="12734" hidden="1" x14ac:dyDescent="0.25"/>
    <row r="12735" hidden="1" x14ac:dyDescent="0.25"/>
    <row r="12736" hidden="1" x14ac:dyDescent="0.25"/>
    <row r="12737" hidden="1" x14ac:dyDescent="0.25"/>
    <row r="12738" hidden="1" x14ac:dyDescent="0.25"/>
    <row r="12739" hidden="1" x14ac:dyDescent="0.25"/>
    <row r="12740" hidden="1" x14ac:dyDescent="0.25"/>
    <row r="12741" hidden="1" x14ac:dyDescent="0.25"/>
    <row r="12742" hidden="1" x14ac:dyDescent="0.25"/>
    <row r="12743" hidden="1" x14ac:dyDescent="0.25"/>
    <row r="12744" hidden="1" x14ac:dyDescent="0.25"/>
    <row r="12745" hidden="1" x14ac:dyDescent="0.25"/>
    <row r="12746" hidden="1" x14ac:dyDescent="0.25"/>
    <row r="12747" hidden="1" x14ac:dyDescent="0.25"/>
    <row r="12748" hidden="1" x14ac:dyDescent="0.25"/>
    <row r="12749" hidden="1" x14ac:dyDescent="0.25"/>
    <row r="12750" hidden="1" x14ac:dyDescent="0.25"/>
    <row r="12751" hidden="1" x14ac:dyDescent="0.25"/>
    <row r="12752" hidden="1" x14ac:dyDescent="0.25"/>
    <row r="12753" hidden="1" x14ac:dyDescent="0.25"/>
    <row r="12754" hidden="1" x14ac:dyDescent="0.25"/>
    <row r="12755" hidden="1" x14ac:dyDescent="0.25"/>
    <row r="12756" hidden="1" x14ac:dyDescent="0.25"/>
    <row r="12757" hidden="1" x14ac:dyDescent="0.25"/>
    <row r="12758" hidden="1" x14ac:dyDescent="0.25"/>
    <row r="12759" hidden="1" x14ac:dyDescent="0.25"/>
    <row r="12760" hidden="1" x14ac:dyDescent="0.25"/>
    <row r="12761" hidden="1" x14ac:dyDescent="0.25"/>
    <row r="12762" hidden="1" x14ac:dyDescent="0.25"/>
    <row r="12763" hidden="1" x14ac:dyDescent="0.25"/>
    <row r="12764" hidden="1" x14ac:dyDescent="0.25"/>
    <row r="12765" hidden="1" x14ac:dyDescent="0.25"/>
    <row r="12766" hidden="1" x14ac:dyDescent="0.25"/>
    <row r="12767" hidden="1" x14ac:dyDescent="0.25"/>
    <row r="12768" hidden="1" x14ac:dyDescent="0.25"/>
    <row r="12769" hidden="1" x14ac:dyDescent="0.25"/>
    <row r="12770" hidden="1" x14ac:dyDescent="0.25"/>
    <row r="12771" hidden="1" x14ac:dyDescent="0.25"/>
    <row r="12772" hidden="1" x14ac:dyDescent="0.25"/>
    <row r="12773" hidden="1" x14ac:dyDescent="0.25"/>
    <row r="12774" hidden="1" x14ac:dyDescent="0.25"/>
    <row r="12775" hidden="1" x14ac:dyDescent="0.25"/>
    <row r="12776" hidden="1" x14ac:dyDescent="0.25"/>
    <row r="12777" hidden="1" x14ac:dyDescent="0.25"/>
    <row r="12778" hidden="1" x14ac:dyDescent="0.25"/>
    <row r="12779" hidden="1" x14ac:dyDescent="0.25"/>
    <row r="12780" hidden="1" x14ac:dyDescent="0.25"/>
    <row r="12781" hidden="1" x14ac:dyDescent="0.25"/>
    <row r="12782" hidden="1" x14ac:dyDescent="0.25"/>
    <row r="12783" hidden="1" x14ac:dyDescent="0.25"/>
    <row r="12784" hidden="1" x14ac:dyDescent="0.25"/>
    <row r="12785" hidden="1" x14ac:dyDescent="0.25"/>
    <row r="12786" hidden="1" x14ac:dyDescent="0.25"/>
    <row r="12787" hidden="1" x14ac:dyDescent="0.25"/>
    <row r="12788" hidden="1" x14ac:dyDescent="0.25"/>
    <row r="12789" hidden="1" x14ac:dyDescent="0.25"/>
    <row r="12790" hidden="1" x14ac:dyDescent="0.25"/>
    <row r="12791" hidden="1" x14ac:dyDescent="0.25"/>
    <row r="12792" hidden="1" x14ac:dyDescent="0.25"/>
    <row r="12793" hidden="1" x14ac:dyDescent="0.25"/>
    <row r="12794" hidden="1" x14ac:dyDescent="0.25"/>
    <row r="12795" hidden="1" x14ac:dyDescent="0.25"/>
    <row r="12796" hidden="1" x14ac:dyDescent="0.25"/>
    <row r="12797" hidden="1" x14ac:dyDescent="0.25"/>
    <row r="12798" hidden="1" x14ac:dyDescent="0.25"/>
    <row r="12799" hidden="1" x14ac:dyDescent="0.25"/>
    <row r="12800" hidden="1" x14ac:dyDescent="0.25"/>
    <row r="12801" hidden="1" x14ac:dyDescent="0.25"/>
    <row r="12802" hidden="1" x14ac:dyDescent="0.25"/>
    <row r="12803" hidden="1" x14ac:dyDescent="0.25"/>
    <row r="12804" hidden="1" x14ac:dyDescent="0.25"/>
    <row r="12805" hidden="1" x14ac:dyDescent="0.25"/>
    <row r="12806" hidden="1" x14ac:dyDescent="0.25"/>
    <row r="12807" hidden="1" x14ac:dyDescent="0.25"/>
    <row r="12808" hidden="1" x14ac:dyDescent="0.25"/>
    <row r="12809" hidden="1" x14ac:dyDescent="0.25"/>
    <row r="12810" hidden="1" x14ac:dyDescent="0.25"/>
    <row r="12811" hidden="1" x14ac:dyDescent="0.25"/>
    <row r="12812" hidden="1" x14ac:dyDescent="0.25"/>
    <row r="12813" hidden="1" x14ac:dyDescent="0.25"/>
    <row r="12814" hidden="1" x14ac:dyDescent="0.25"/>
    <row r="12815" hidden="1" x14ac:dyDescent="0.25"/>
    <row r="12816" hidden="1" x14ac:dyDescent="0.25"/>
    <row r="12817" hidden="1" x14ac:dyDescent="0.25"/>
    <row r="12818" hidden="1" x14ac:dyDescent="0.25"/>
    <row r="12819" hidden="1" x14ac:dyDescent="0.25"/>
    <row r="12820" hidden="1" x14ac:dyDescent="0.25"/>
    <row r="12821" hidden="1" x14ac:dyDescent="0.25"/>
    <row r="12822" hidden="1" x14ac:dyDescent="0.25"/>
    <row r="12823" hidden="1" x14ac:dyDescent="0.25"/>
    <row r="12824" hidden="1" x14ac:dyDescent="0.25"/>
    <row r="12825" hidden="1" x14ac:dyDescent="0.25"/>
    <row r="12826" hidden="1" x14ac:dyDescent="0.25"/>
    <row r="12827" hidden="1" x14ac:dyDescent="0.25"/>
    <row r="12828" hidden="1" x14ac:dyDescent="0.25"/>
    <row r="12829" hidden="1" x14ac:dyDescent="0.25"/>
    <row r="12830" hidden="1" x14ac:dyDescent="0.25"/>
    <row r="12831" hidden="1" x14ac:dyDescent="0.25"/>
    <row r="12832" hidden="1" x14ac:dyDescent="0.25"/>
    <row r="12833" hidden="1" x14ac:dyDescent="0.25"/>
    <row r="12834" hidden="1" x14ac:dyDescent="0.25"/>
    <row r="12835" hidden="1" x14ac:dyDescent="0.25"/>
    <row r="12836" hidden="1" x14ac:dyDescent="0.25"/>
    <row r="12837" hidden="1" x14ac:dyDescent="0.25"/>
    <row r="12838" hidden="1" x14ac:dyDescent="0.25"/>
    <row r="12839" hidden="1" x14ac:dyDescent="0.25"/>
    <row r="12840" hidden="1" x14ac:dyDescent="0.25"/>
    <row r="12841" hidden="1" x14ac:dyDescent="0.25"/>
    <row r="12842" hidden="1" x14ac:dyDescent="0.25"/>
    <row r="12843" hidden="1" x14ac:dyDescent="0.25"/>
    <row r="12844" hidden="1" x14ac:dyDescent="0.25"/>
    <row r="12845" hidden="1" x14ac:dyDescent="0.25"/>
    <row r="12846" hidden="1" x14ac:dyDescent="0.25"/>
    <row r="12847" hidden="1" x14ac:dyDescent="0.25"/>
    <row r="12848" hidden="1" x14ac:dyDescent="0.25"/>
    <row r="12849" hidden="1" x14ac:dyDescent="0.25"/>
    <row r="12850" hidden="1" x14ac:dyDescent="0.25"/>
    <row r="12851" hidden="1" x14ac:dyDescent="0.25"/>
    <row r="12852" hidden="1" x14ac:dyDescent="0.25"/>
    <row r="12853" hidden="1" x14ac:dyDescent="0.25"/>
    <row r="12854" hidden="1" x14ac:dyDescent="0.25"/>
    <row r="12855" hidden="1" x14ac:dyDescent="0.25"/>
    <row r="12856" hidden="1" x14ac:dyDescent="0.25"/>
    <row r="12857" hidden="1" x14ac:dyDescent="0.25"/>
    <row r="12858" hidden="1" x14ac:dyDescent="0.25"/>
    <row r="12859" hidden="1" x14ac:dyDescent="0.25"/>
    <row r="12860" hidden="1" x14ac:dyDescent="0.25"/>
    <row r="12861" ht="15" hidden="1" customHeight="1" x14ac:dyDescent="0.25"/>
    <row r="12862" hidden="1" x14ac:dyDescent="0.25"/>
    <row r="12863" hidden="1" x14ac:dyDescent="0.25"/>
    <row r="12864" hidden="1" x14ac:dyDescent="0.25"/>
    <row r="12865" hidden="1" x14ac:dyDescent="0.25"/>
    <row r="12866" hidden="1" x14ac:dyDescent="0.25"/>
    <row r="12867" hidden="1" x14ac:dyDescent="0.25"/>
    <row r="12868" hidden="1" x14ac:dyDescent="0.25"/>
    <row r="12869" hidden="1" x14ac:dyDescent="0.25"/>
    <row r="12870" hidden="1" x14ac:dyDescent="0.25"/>
    <row r="12871" hidden="1" x14ac:dyDescent="0.25"/>
    <row r="12872" hidden="1" x14ac:dyDescent="0.25"/>
    <row r="12873" hidden="1" x14ac:dyDescent="0.25"/>
    <row r="12874" hidden="1" x14ac:dyDescent="0.25"/>
    <row r="12875" hidden="1" x14ac:dyDescent="0.25"/>
    <row r="12876" hidden="1" x14ac:dyDescent="0.25"/>
    <row r="12877" hidden="1" x14ac:dyDescent="0.25"/>
  </sheetData>
  <sheetProtection password="94AB" sheet="1" objects="1" scenarios="1" selectLockedCells="1"/>
  <mergeCells count="12">
    <mergeCell ref="A12:L12"/>
    <mergeCell ref="A1:J1"/>
    <mergeCell ref="A2:J2"/>
    <mergeCell ref="A6:I6"/>
    <mergeCell ref="A7:I7"/>
    <mergeCell ref="A8:I8"/>
    <mergeCell ref="A23:B23"/>
    <mergeCell ref="A24:B24"/>
    <mergeCell ref="A16:K16"/>
    <mergeCell ref="A17:K17"/>
    <mergeCell ref="A18:K18"/>
    <mergeCell ref="A19:K19"/>
  </mergeCells>
  <dataValidations xWindow="820" yWindow="536" count="16">
    <dataValidation type="textLength" allowBlank="1" showInputMessage="1" showErrorMessage="1" errorTitle="Data Error:" error="Please enter PIN in proper format.  " promptTitle="Alphanumeric:" prompt="Enter 11 digit alphanumeric values for PIN. " sqref="B4:B5 A14:A15">
      <formula1>11</formula1>
      <formula2>11</formula2>
    </dataValidation>
    <dataValidation type="textLength" operator="lessThanOrEqual" allowBlank="1" showInputMessage="1" showErrorMessage="1" errorTitle="Data Error:" error="Please enter alphanumeric value of length less than or equal to 200  characters." promptTitle="Alphanumeric:" prompt="Enter alphanumeric value of length less than or equal to 200  characters.Special characters like Space , - . / : are allowed." sqref="G4:G5 G14:G15">
      <formula1>200</formula1>
      <formula2>0</formula2>
    </dataValidation>
    <dataValidation type="textLength" allowBlank="1" showInputMessage="1" showErrorMessage="1" errorTitle="Data Error:" error="Please enter date value in dd/mm/yyyy format." promptTitle="Date:" prompt="Enter date value in dd/mm/yyyy format." sqref="E4:E5 D14:D15">
      <formula1>10</formula1>
      <formula2>11</formula2>
    </dataValidation>
    <dataValidation type="textLength" operator="lessThanOrEqual" allowBlank="1" showInputMessage="1" showErrorMessage="1" errorTitle="Data Error:" error="Please enter alphanumeric value of length less than or equal to 50  characters." promptTitle="Alphanumeric:" prompt="Enter alphanumeric value of length less than or equal to 50  characters.Special characters like Space , - . / : are allowed." sqref="C4:C5 B14:B15">
      <formula1>50</formula1>
      <formula2>0</formula2>
    </dataValidation>
    <dataValidation type="textLength" operator="lessThanOrEqual" allowBlank="1" showInputMessage="1" showErrorMessage="1" errorTitle="Data Error:" error="Please enter alphanumeric value of length less than or equal to 40  characters." promptTitle="Alphanumeric:" prompt="Enter alphanumeric value of length less than or equal to 40  characters.Special characters like Space , - . / : are allowed." sqref="E15">
      <formula1>40</formula1>
    </dataValidation>
    <dataValidation type="textLength" operator="lessThanOrEqual" allowBlank="1" showInputMessage="1" showErrorMessage="1" errorTitle="Data Error:" error="Please enter alphanumeric value of length less than or equal to 20  characters." promptTitle="Alphanumeric:" prompt="Enter alphanumeric value of length less than or equal to 20  characters.Special characters are not allowed." sqref="D4:D5 I4:I5 H14:H15 C14:C15">
      <formula1>20</formula1>
      <formula2>0</formula2>
    </dataValidation>
    <dataValidation type="decimal" allowBlank="1" showInputMessage="1" showErrorMessage="1" errorTitle="Data Error:" error="Please enter numeric value of length less than or equal to 15 digit." promptTitle="Numeric:" prompt="Enter numeric value of length less than or equal to 15 digit." sqref="J4:J5 J7 L14:L15">
      <formula1>-999999999999999</formula1>
      <formula2>999999999999999</formula2>
    </dataValidation>
    <dataValidation type="list" operator="lessThanOrEqual" allowBlank="1" showInputMessage="1" showErrorMessage="1" errorTitle="Data Error:" error="Please select data from DropDown Only. " promptTitle="List:" prompt="Select data from DropDown List. " sqref="H4:H5 K14:K15">
      <formula1>RelevantPara</formula1>
      <formula2>0</formula2>
    </dataValidation>
    <dataValidation type="textLength" operator="lessThanOrEqual" allowBlank="1" showInputMessage="1" showErrorMessage="1" errorTitle="Data Error:" error="Please enter alphanumeric value of length less than or equal to 20  characters." promptTitle="Alphanumeric:" prompt="Enter alphanumeric value of length less than or equal to 20  characters." sqref="M4:M5">
      <formula1>20</formula1>
      <formula2>0</formula2>
    </dataValidation>
    <dataValidation type="list" allowBlank="1" showInputMessage="1" showErrorMessage="1" error="Please select data from DropDown Only. " promptTitle="List:" prompt="Select data from DropDown List. " sqref="A4:A5">
      <formula1>TypesOfSales</formula1>
      <formula2>0</formula2>
    </dataValidation>
    <dataValidation type="textLength" operator="lessThanOrEqual" allowBlank="1" showInputMessage="1" showErrorMessage="1" errorTitle="Data Error:" error="Please enter alphanumeric value of length less than or equal to 20  characters." promptTitle="Alphanumeric:" prompt="Enter alphanumeric value of length less than or equal to 20  characters.Special characters like space . are allowed." sqref="I14:J15">
      <formula1>20</formula1>
      <formula2>0</formula2>
    </dataValidation>
    <dataValidation type="list" allowBlank="1" showInputMessage="1" showErrorMessage="1" error="Please select data from DropDown Only. " promptTitle="List:" prompt="Select data from DropDown List. " sqref="F15">
      <formula1>IF(OR(AND(VALUE(SecA.RtnYear)=2021,VALUE(SecA.MonthCode)&gt;5),AND(VALUE(SecA.RtnYear)&lt;2023,VALUE(SecA.RtnYear)&gt;2021)),GoodsAndServicesJuly2021, IF(AND(VALUE(SecA.RtnYear)=2023,VALUE(SecA.MonthCode)&lt;=6),GoodsAndServicesJuly2021,GoodsAndServices))</formula1>
    </dataValidation>
    <dataValidation type="textLength" operator="lessThanOrEqual" allowBlank="1" showInputMessage="1" showErrorMessage="1" errorTitle="Data Error:" error="Please enter alphanumeric value of length less than or equal to 40 characters." promptTitle="Alphanumeric:" prompt="Enter alphanumeric value of length less than or equal to 40  characters.Special characters like Space , - . / : are allowed." sqref="F4">
      <formula1>40</formula1>
    </dataValidation>
    <dataValidation type="textLength" operator="lessThanOrEqual" allowBlank="1" showInputMessage="1" showErrorMessage="1" errorTitle="Data Error:" error="Please enter alphanumeric value of length less than or equal to 40 characters." promptTitle="Alphanumeric:" prompt="Enter alphanumeric value of length less than or equal to 40 characters.Special characters like Space , - . / : are allowed." sqref="F5">
      <formula1>40</formula1>
    </dataValidation>
    <dataValidation type="textLength" operator="lessThanOrEqual" allowBlank="1" showInputMessage="1" showErrorMessage="1" errorTitle="Data Error:" error="Please enter alphanumeric value of length less than or equal to 40  characters." promptTitle="Alphanumeric:" prompt="Enter alphanumeric value of length less than or equal to 40 characters.Special characters like Space , - . / : are allowed." sqref="E14">
      <formula1>40</formula1>
    </dataValidation>
    <dataValidation type="list" allowBlank="1" showInputMessage="1" showErrorMessage="1" error="Please select data from DropDown Only. " promptTitle="List:" prompt="Select data from DropDown List. " sqref="F14">
      <formula1>IF(OR(AND(VALUE(SecA.RtnYear)=2021,VALUE(SecA.MonthCode)&gt;5),AND(VALUE(SecA.RtnYear)&lt;2023,VALUE(SecA.RtnYear)&gt;2021)),GoodsAndServicesJuly2021, IF(AND(VALUE(SecA.RtnYear)=2023,VALUE(SecA.MonthCode)&lt;=6),GoodsAndServicesJuly2021,GoodsAndServices))</formula1>
    </dataValidation>
  </dataValidations>
  <pageMargins left="0.7" right="0.7" top="0.75" bottom="0.75" header="0.51180555555555551" footer="0.51180555555555551"/>
  <pageSetup paperSize="9" firstPageNumber="0" orientation="portrait" horizontalDpi="300" verticalDpi="300"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rgb="FF01EBF0"/>
  </sheetPr>
  <dimension ref="A1:H16"/>
  <sheetViews>
    <sheetView topLeftCell="C1" workbookViewId="0">
      <selection activeCell="G6" sqref="G6"/>
    </sheetView>
  </sheetViews>
  <sheetFormatPr defaultColWidth="0" defaultRowHeight="15.75" zeroHeight="1" x14ac:dyDescent="0.25"/>
  <cols>
    <col min="1" max="7" width="27.5703125" style="57" customWidth="1"/>
    <col min="8" max="8" width="14.42578125" style="57" customWidth="1"/>
    <col min="9" max="16384" width="0" style="57" hidden="1"/>
  </cols>
  <sheetData>
    <row r="1" spans="1:8" ht="31.5" customHeight="1" x14ac:dyDescent="0.25">
      <c r="A1" s="352" t="s">
        <v>707</v>
      </c>
      <c r="B1" s="352"/>
      <c r="C1" s="352"/>
      <c r="D1" s="352"/>
      <c r="E1" s="352"/>
      <c r="F1" s="352"/>
      <c r="G1" s="352"/>
      <c r="H1" s="59"/>
    </row>
    <row r="2" spans="1:8" ht="33" x14ac:dyDescent="0.25">
      <c r="A2" s="60" t="s">
        <v>577</v>
      </c>
      <c r="B2" s="60" t="s">
        <v>578</v>
      </c>
      <c r="C2" s="60" t="s">
        <v>579</v>
      </c>
      <c r="D2" s="60" t="s">
        <v>580</v>
      </c>
      <c r="E2" s="60" t="s">
        <v>581</v>
      </c>
      <c r="F2" s="60" t="s">
        <v>582</v>
      </c>
      <c r="G2" s="60" t="s">
        <v>987</v>
      </c>
      <c r="H2" s="61" t="s">
        <v>972</v>
      </c>
    </row>
    <row r="3" spans="1:8" x14ac:dyDescent="0.25">
      <c r="A3" s="62"/>
      <c r="B3" s="63"/>
      <c r="C3" s="63"/>
      <c r="D3" s="65"/>
      <c r="E3" s="63"/>
      <c r="F3" s="63"/>
      <c r="G3" s="66"/>
      <c r="H3" s="320" t="str">
        <f>IF(COUNTBLANK(A3:G3)=7,"","EXEMPT")</f>
        <v/>
      </c>
    </row>
    <row r="4" spans="1:8" x14ac:dyDescent="0.25">
      <c r="A4" s="62"/>
      <c r="B4" s="63"/>
      <c r="C4" s="63"/>
      <c r="D4" s="65"/>
      <c r="E4" s="63"/>
      <c r="F4" s="63"/>
      <c r="G4" s="66"/>
      <c r="H4" s="320" t="str">
        <f>IF(COUNTBLANK(A4:G4)=7,"","EXEMPT")</f>
        <v/>
      </c>
    </row>
    <row r="5" spans="1:8" ht="16.5" x14ac:dyDescent="0.3">
      <c r="A5" s="341" t="s">
        <v>978</v>
      </c>
      <c r="B5" s="341"/>
      <c r="C5" s="341"/>
      <c r="D5" s="341"/>
      <c r="E5" s="341"/>
      <c r="F5" s="341"/>
      <c r="G5" s="69">
        <f ca="1">SUM(G3:OFFSET(Sch4.SalesAmtWithPINTO,-1,0))</f>
        <v>0</v>
      </c>
      <c r="H5" s="320" t="str">
        <f>IF(COUNTBLANK(A3:G3)=7,"","data")</f>
        <v/>
      </c>
    </row>
    <row r="6" spans="1:8" ht="16.5" x14ac:dyDescent="0.3">
      <c r="A6" s="341" t="s">
        <v>979</v>
      </c>
      <c r="B6" s="341"/>
      <c r="C6" s="341"/>
      <c r="D6" s="341"/>
      <c r="E6" s="341"/>
      <c r="F6" s="341"/>
      <c r="G6" s="71"/>
      <c r="H6" s="320"/>
    </row>
    <row r="7" spans="1:8" ht="16.5" x14ac:dyDescent="0.3">
      <c r="A7" s="341" t="s">
        <v>975</v>
      </c>
      <c r="B7" s="341"/>
      <c r="C7" s="341"/>
      <c r="D7" s="341"/>
      <c r="E7" s="341"/>
      <c r="F7" s="341"/>
      <c r="G7" s="69">
        <f ca="1">SUM(Sch4.SalesAmtWithPINTO,Sch4.SalesAmtWithoutPINTO)</f>
        <v>0</v>
      </c>
      <c r="H7" s="320"/>
    </row>
    <row r="8" spans="1:8" ht="37.5" customHeight="1" x14ac:dyDescent="0.25">
      <c r="A8" s="59"/>
      <c r="B8" s="59"/>
      <c r="C8" s="59"/>
      <c r="D8" s="59"/>
      <c r="E8" s="59"/>
      <c r="F8" s="59"/>
      <c r="G8" s="59"/>
      <c r="H8" s="298"/>
    </row>
    <row r="9" spans="1:8" ht="37.5" customHeight="1" x14ac:dyDescent="0.25">
      <c r="A9" s="59"/>
      <c r="B9" s="59"/>
      <c r="C9" s="59"/>
      <c r="D9" s="59"/>
      <c r="E9" s="59"/>
      <c r="F9" s="59"/>
      <c r="G9" s="59"/>
      <c r="H9" s="59"/>
    </row>
    <row r="10" spans="1:8" hidden="1" x14ac:dyDescent="0.25">
      <c r="A10" s="59"/>
      <c r="B10" s="59"/>
      <c r="C10" s="59"/>
      <c r="D10" s="59"/>
      <c r="E10" s="59"/>
      <c r="F10" s="59"/>
      <c r="G10" s="59"/>
      <c r="H10" s="59"/>
    </row>
    <row r="11" spans="1:8" hidden="1" x14ac:dyDescent="0.25">
      <c r="A11" s="59"/>
      <c r="B11" s="59"/>
      <c r="C11" s="59"/>
      <c r="D11" s="59"/>
      <c r="E11" s="59"/>
      <c r="F11" s="59"/>
      <c r="G11" s="59"/>
      <c r="H11" s="59"/>
    </row>
    <row r="12" spans="1:8" hidden="1" x14ac:dyDescent="0.25">
      <c r="A12" s="59"/>
      <c r="B12" s="59"/>
      <c r="C12" s="59"/>
      <c r="D12" s="59"/>
      <c r="E12" s="59"/>
      <c r="F12" s="59"/>
      <c r="G12" s="59"/>
      <c r="H12" s="59"/>
    </row>
    <row r="13" spans="1:8" hidden="1" x14ac:dyDescent="0.25">
      <c r="A13" s="59"/>
      <c r="B13" s="59"/>
      <c r="C13" s="59"/>
      <c r="D13" s="59"/>
      <c r="E13" s="59"/>
      <c r="F13" s="59"/>
      <c r="G13" s="59"/>
      <c r="H13" s="59"/>
    </row>
    <row r="14" spans="1:8" hidden="1" x14ac:dyDescent="0.25">
      <c r="A14" s="59"/>
      <c r="B14" s="59"/>
      <c r="C14" s="59"/>
      <c r="D14" s="59"/>
      <c r="E14" s="59"/>
      <c r="F14" s="59"/>
      <c r="G14" s="59"/>
      <c r="H14" s="59"/>
    </row>
    <row r="15" spans="1:8" hidden="1" x14ac:dyDescent="0.25">
      <c r="A15" s="59"/>
      <c r="B15" s="59"/>
      <c r="C15" s="59"/>
      <c r="D15" s="59"/>
      <c r="E15" s="59"/>
      <c r="F15" s="59"/>
      <c r="G15" s="59"/>
      <c r="H15" s="59"/>
    </row>
    <row r="16" spans="1:8" hidden="1" x14ac:dyDescent="0.25">
      <c r="A16" s="59"/>
      <c r="B16" s="59"/>
      <c r="C16" s="59"/>
      <c r="D16" s="59"/>
      <c r="E16" s="59"/>
      <c r="F16" s="59"/>
      <c r="G16" s="59"/>
      <c r="H16" s="59"/>
    </row>
  </sheetData>
  <sheetProtection password="94AB" sheet="1" objects="1" scenarios="1" selectLockedCells="1"/>
  <mergeCells count="4">
    <mergeCell ref="A1:G1"/>
    <mergeCell ref="A5:F5"/>
    <mergeCell ref="A6:F6"/>
    <mergeCell ref="A7:F7"/>
  </mergeCells>
  <dataValidations xWindow="1070" yWindow="565" count="9">
    <dataValidation type="decimal" allowBlank="1" showInputMessage="1" showErrorMessage="1" errorTitle="Data Error:" error="Please Enter numeric value of length less than or equal to 15 digit." promptTitle="Numeric:" prompt="Enter numeric value of length less than or equal to 15 digit." sqref="G6">
      <formula1>-999999999999999</formula1>
      <formula2>999999999999999</formula2>
    </dataValidation>
    <dataValidation type="textLength" allowBlank="1" showInputMessage="1" showErrorMessage="1" errorTitle="Data Error:" error="Please enter PIN in proper format.  " promptTitle="Alphanumeric:" prompt="Enter 11 digit alphanumeric values for PIN. " sqref="A3:A4">
      <formula1>11</formula1>
      <formula2>11</formula2>
    </dataValidation>
    <dataValidation type="textLength" operator="lessThanOrEqual" allowBlank="1" showInputMessage="1" showErrorMessage="1" errorTitle="Data Error:" error="Please enter alphanumeric value of length less than or equal to 200  characters." promptTitle="Alphanumeric:" prompt="Enter alphanumeric value of length less than or equal to 200  characters.Special characters like Space , - . / : are allowed." sqref="F3:F4">
      <formula1>200</formula1>
      <formula2>0</formula2>
    </dataValidation>
    <dataValidation type="textLength" allowBlank="1" showInputMessage="1" showErrorMessage="1" errorTitle="Data Error:" error="Please enter date value in dd/mm/yyyy format." promptTitle="Date:" prompt="Enter date value in dd/mm/yyyy format." sqref="D3:D4">
      <formula1>10</formula1>
      <formula2>11</formula2>
    </dataValidation>
    <dataValidation type="textLength" operator="lessThanOrEqual" allowBlank="1" showInputMessage="1" showErrorMessage="1" errorTitle="Data Error:" error="Please enter alphanumeric value of length less than or equal to 50  characters." promptTitle="Alphanumeric:" prompt="Enter alphanumeric value of length less than or equal to 50  characters.Special characters like Space , - . / : are allowed." sqref="B3:B4">
      <formula1>50</formula1>
      <formula2>0</formula2>
    </dataValidation>
    <dataValidation type="textLength" operator="lessThanOrEqual" allowBlank="1" showInputMessage="1" showErrorMessage="1" errorTitle="Data Error:" error="Please enter alphanumeric value of length less than or equal to 40  characters." promptTitle="Alphanumeric:" prompt="Enter alphanumeric value of length less than or equal to 40  characters.Special characters like Space , - . / : are allowed." sqref="E4">
      <formula1>40</formula1>
    </dataValidation>
    <dataValidation type="textLength" operator="lessThanOrEqual" allowBlank="1" showInputMessage="1" showErrorMessage="1" errorTitle="Data Error:" error="Please enter alphanumeric value of length less than or equal to 20  characters." promptTitle="Alphanumeric:" prompt="Enter alphanumeric value of length less than or equal to 20  characters.Special characters are not allowed." sqref="C3:C4">
      <formula1>20</formula1>
      <formula2>0</formula2>
    </dataValidation>
    <dataValidation type="decimal" allowBlank="1" showInputMessage="1" showErrorMessage="1" errorTitle="Data Error:" error="Please enter positive numeric value of length less than or equal to 15 digit." promptTitle="Numeric:" prompt="Enter numeric value of length less than or equal to 15 digit." sqref="G3:G4">
      <formula1>-999999999999999</formula1>
      <formula2>999999999999999</formula2>
    </dataValidation>
    <dataValidation type="textLength" operator="lessThanOrEqual" allowBlank="1" showInputMessage="1" showErrorMessage="1" errorTitle="Data Error:" error="Please enter alphanumeric value of length less than or equal to 40  characters." promptTitle="Alphanumeric:" prompt="Enter alphanumeric value of length less than or equal to 40  characters.Special characters like Space , - . / : are allowed." sqref="E3">
      <formula1>40</formula1>
    </dataValidation>
  </dataValidations>
  <pageMargins left="0.7" right="0.7" top="0.75" bottom="0.75" header="0.51180555555555551" footer="0.51180555555555551"/>
  <pageSetup firstPageNumber="0" orientation="portrait" horizontalDpi="300" verticalDpi="300"/>
  <headerFooter alignWithMargins="0"/>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rgb="FFA9C000"/>
  </sheetPr>
  <dimension ref="A1:S15"/>
  <sheetViews>
    <sheetView topLeftCell="G1" workbookViewId="0">
      <selection activeCell="C3" sqref="C3"/>
    </sheetView>
  </sheetViews>
  <sheetFormatPr defaultColWidth="0" defaultRowHeight="15.75" zeroHeight="1" x14ac:dyDescent="0.25"/>
  <cols>
    <col min="1" max="8" width="27.5703125" style="84" customWidth="1"/>
    <col min="9" max="9" width="31.42578125" style="84" customWidth="1"/>
    <col min="10" max="11" width="27.5703125" style="85" customWidth="1"/>
    <col min="12" max="12" width="9" style="85" customWidth="1"/>
    <col min="13" max="14" width="3" style="85" customWidth="1"/>
    <col min="15" max="15" width="2.85546875" style="85" customWidth="1"/>
    <col min="16" max="18" width="2.5703125" style="85" customWidth="1"/>
    <col min="19" max="19" width="3" style="85" customWidth="1"/>
    <col min="20" max="16384" width="0" style="84" hidden="1"/>
  </cols>
  <sheetData>
    <row r="1" spans="1:19" ht="31.5" customHeight="1" x14ac:dyDescent="0.25">
      <c r="A1" s="342" t="s">
        <v>988</v>
      </c>
      <c r="B1" s="342"/>
      <c r="C1" s="342"/>
      <c r="D1" s="342"/>
      <c r="E1" s="342"/>
      <c r="F1" s="342"/>
      <c r="G1" s="342"/>
      <c r="H1" s="342"/>
      <c r="I1" s="342"/>
      <c r="J1" s="342"/>
      <c r="K1" s="342"/>
      <c r="L1" s="86"/>
      <c r="M1" s="87"/>
      <c r="N1" s="87"/>
      <c r="O1" s="87"/>
      <c r="P1" s="87"/>
      <c r="Q1" s="87"/>
      <c r="R1" s="87"/>
      <c r="S1" s="87"/>
    </row>
    <row r="2" spans="1:19" ht="36" customHeight="1" x14ac:dyDescent="0.25">
      <c r="A2" s="60" t="s">
        <v>728</v>
      </c>
      <c r="B2" s="60" t="s">
        <v>729</v>
      </c>
      <c r="C2" s="60" t="s">
        <v>730</v>
      </c>
      <c r="D2" s="60" t="s">
        <v>580</v>
      </c>
      <c r="E2" s="60" t="s">
        <v>581</v>
      </c>
      <c r="F2" s="60" t="s">
        <v>582</v>
      </c>
      <c r="G2" s="60" t="s">
        <v>678</v>
      </c>
      <c r="H2" s="60" t="s">
        <v>971</v>
      </c>
      <c r="I2" s="73" t="s">
        <v>1238</v>
      </c>
      <c r="J2" s="73" t="s">
        <v>585</v>
      </c>
      <c r="K2" s="73" t="s">
        <v>586</v>
      </c>
      <c r="L2" s="86"/>
      <c r="M2" s="87" t="s">
        <v>972</v>
      </c>
      <c r="N2" s="87"/>
      <c r="O2" s="88"/>
      <c r="P2" s="88"/>
      <c r="Q2" s="88"/>
      <c r="R2" s="88"/>
      <c r="S2" s="88"/>
    </row>
    <row r="3" spans="1:19" s="92" customFormat="1" ht="16.5" x14ac:dyDescent="0.3">
      <c r="A3" s="77"/>
      <c r="B3" s="323"/>
      <c r="C3" s="90"/>
      <c r="D3" s="65"/>
      <c r="E3" s="90"/>
      <c r="F3" s="89"/>
      <c r="G3" s="307"/>
      <c r="H3" s="91"/>
      <c r="I3" s="67" t="str">
        <f>IF(H3&lt;&gt;"",
IF(
AND(R3&gt;="04",S3="2020"),
14*H3/100,
16*H3/100),
"")</f>
        <v/>
      </c>
      <c r="J3" s="305"/>
      <c r="K3" s="306"/>
      <c r="L3" s="88" t="str">
        <f>IF(ISERROR(LOOKUP(A3,SortedTypesOfPurchases,SortedTypesOdPurchasesCode)),"",LOOKUP(A3,SortedTypesOfPurchases,SortedTypesOdPurchasesCode))</f>
        <v/>
      </c>
      <c r="M3" s="88" t="str">
        <f>IF(COUNTBLANK(C3:I3)=7,"","GNRL")</f>
        <v/>
      </c>
      <c r="N3" s="88">
        <v>14</v>
      </c>
      <c r="O3" s="88" t="str">
        <f>IF(H3&gt;0,CONCATENATE(B3,E3,D3),"")</f>
        <v/>
      </c>
      <c r="P3" s="88" t="str">
        <f>CONCATENATE(B3,J3,K3)</f>
        <v/>
      </c>
      <c r="Q3" s="88" t="str">
        <f ca="1">IF(H3&lt;0,IF(NOT(ISERROR(MATCH(P3,$O$3:OFFSET(SearchOffset_Section_F,-1,0),0))),"","E"),"")</f>
        <v/>
      </c>
      <c r="R3" s="318" t="str">
        <f>IF(H3&lt;&gt;"",IF(H3&lt;0,MID(K3,4,2),MID(D3,4,2)),"")</f>
        <v/>
      </c>
      <c r="S3" s="318" t="str">
        <f>IF(H3&lt;&gt;"",IF(H3&lt;0,RIGHT(K3,4),RIGHT(D3,4)),"")</f>
        <v/>
      </c>
    </row>
    <row r="4" spans="1:19" s="92" customFormat="1" ht="16.5" x14ac:dyDescent="0.3">
      <c r="A4" s="63"/>
      <c r="B4" s="305"/>
      <c r="C4" s="90"/>
      <c r="D4" s="65"/>
      <c r="E4" s="90"/>
      <c r="F4" s="90"/>
      <c r="G4" s="305"/>
      <c r="H4" s="91"/>
      <c r="I4" s="67" t="str">
        <f>IF(H4&lt;&gt;"",
IF(
AND(R4&gt;="04",S4="2020"),
14*H4/100,
16*H4/100),
"")</f>
        <v/>
      </c>
      <c r="J4" s="305"/>
      <c r="K4" s="220"/>
      <c r="L4" s="88" t="str">
        <f>IF(ISERROR(LOOKUP(A4,SortedTypesOfPurchases,SortedTypesOdPurchasesCode)),"",LOOKUP(A4,SortedTypesOfPurchases,SortedTypesOdPurchasesCode))</f>
        <v/>
      </c>
      <c r="M4" s="88" t="str">
        <f>IF(COUNTBLANK(C4:I4)=7,"","GNRL")</f>
        <v/>
      </c>
      <c r="N4" s="88">
        <v>16</v>
      </c>
      <c r="O4" s="88" t="str">
        <f>IF(H4&gt;0,CONCATENATE(B4,E4,D4),"")</f>
        <v/>
      </c>
      <c r="P4" s="88" t="str">
        <f>CONCATENATE(B4,J4,K4)</f>
        <v/>
      </c>
      <c r="Q4" s="88" t="str">
        <f ca="1">IF(H4&lt;0,IF(NOT(ISERROR(MATCH(P4,$O$3:OFFSET(SearchOffset_Section_F,-1,0),0))),"","E"),"")</f>
        <v/>
      </c>
      <c r="R4" s="88" t="str">
        <f>IF(H4&lt;&gt;"",IF(H4&lt;0,MID(K4,4,2),MID(D4,4,2)),"")</f>
        <v/>
      </c>
      <c r="S4" s="88" t="str">
        <f>IF(H4&lt;&gt;"",IF(H4&lt;0,RIGHT(K4,4),RIGHT(D4,4)),"")</f>
        <v/>
      </c>
    </row>
    <row r="5" spans="1:19" ht="16.5" x14ac:dyDescent="0.3">
      <c r="A5" s="341" t="s">
        <v>989</v>
      </c>
      <c r="B5" s="341"/>
      <c r="C5" s="341"/>
      <c r="D5" s="341"/>
      <c r="E5" s="341"/>
      <c r="F5" s="341"/>
      <c r="G5" s="341"/>
      <c r="H5" s="69">
        <f>SUMIF(Purchases,"&lt;&gt;Import",AmtBfrVAT)</f>
        <v>0</v>
      </c>
      <c r="I5" s="67">
        <f>SUMIF(Purchases,"&lt;&gt;Import",AmtBfrVATRate)</f>
        <v>0</v>
      </c>
      <c r="J5" s="93"/>
      <c r="K5" s="93"/>
      <c r="L5" s="87"/>
      <c r="M5" s="87"/>
      <c r="N5" s="87"/>
      <c r="O5" s="87"/>
      <c r="P5" s="87"/>
      <c r="Q5" s="87"/>
      <c r="R5" s="87"/>
      <c r="S5" s="87"/>
    </row>
    <row r="6" spans="1:19" ht="16.5" x14ac:dyDescent="0.3">
      <c r="A6" s="341" t="s">
        <v>990</v>
      </c>
      <c r="B6" s="341"/>
      <c r="C6" s="341"/>
      <c r="D6" s="341"/>
      <c r="E6" s="341"/>
      <c r="F6" s="341"/>
      <c r="G6" s="341"/>
      <c r="H6" s="69">
        <f>SUMIF(Purchases,"=Import",AmtBfrVAT)</f>
        <v>0</v>
      </c>
      <c r="I6" s="67">
        <f>SUMIF(Purchases,"=Import",AmtBfrVATRate)</f>
        <v>0</v>
      </c>
      <c r="J6" s="93"/>
      <c r="K6" s="93"/>
      <c r="L6" s="87"/>
      <c r="M6" s="87"/>
      <c r="N6" s="87"/>
      <c r="O6" s="87"/>
      <c r="P6" s="87"/>
      <c r="Q6" s="87"/>
      <c r="R6" s="87"/>
      <c r="S6" s="87"/>
    </row>
    <row r="7" spans="1:19" ht="18" customHeight="1" x14ac:dyDescent="0.3">
      <c r="A7" s="341" t="s">
        <v>975</v>
      </c>
      <c r="B7" s="341"/>
      <c r="C7" s="341"/>
      <c r="D7" s="341"/>
      <c r="E7" s="341"/>
      <c r="F7" s="341"/>
      <c r="G7" s="341"/>
      <c r="H7" s="69">
        <f>SUM(Sch5.AmtBfrVATWithPINTO,Sch5.AmtBfrVATWithoutPINTO)</f>
        <v>0</v>
      </c>
      <c r="I7" s="67">
        <f>SUM(Sch5.AmtVATWithPINTO,Sch5.AmtVATWithoutPINTO)</f>
        <v>0</v>
      </c>
      <c r="J7" s="93"/>
      <c r="K7" s="93"/>
      <c r="L7" s="87"/>
      <c r="M7" s="87"/>
      <c r="N7" s="87"/>
      <c r="O7" s="87"/>
      <c r="P7" s="87"/>
      <c r="Q7" s="87"/>
      <c r="R7" s="87"/>
      <c r="S7" s="87"/>
    </row>
    <row r="8" spans="1:19" ht="37.5" customHeight="1" x14ac:dyDescent="0.25">
      <c r="A8" s="94"/>
      <c r="B8" s="94"/>
      <c r="C8" s="94"/>
      <c r="D8" s="94"/>
      <c r="E8" s="308"/>
      <c r="F8" s="94"/>
      <c r="G8" s="94"/>
      <c r="H8" s="94"/>
      <c r="I8" s="94"/>
      <c r="J8" s="94"/>
      <c r="K8" s="94"/>
      <c r="L8" s="87"/>
      <c r="M8" s="87"/>
      <c r="N8" s="87"/>
      <c r="O8" s="87"/>
      <c r="P8" s="87"/>
      <c r="Q8" s="87"/>
      <c r="R8" s="87"/>
      <c r="S8" s="87"/>
    </row>
    <row r="9" spans="1:19" ht="37.5" customHeight="1" x14ac:dyDescent="0.25">
      <c r="A9" s="94"/>
      <c r="B9" s="94"/>
      <c r="C9" s="94"/>
      <c r="D9" s="94"/>
      <c r="E9" s="94"/>
      <c r="F9" s="94"/>
      <c r="G9" s="94"/>
      <c r="H9" s="94"/>
      <c r="I9" s="94"/>
      <c r="J9" s="94"/>
      <c r="K9" s="94"/>
      <c r="L9" s="87"/>
      <c r="M9" s="87"/>
      <c r="N9" s="87"/>
      <c r="O9" s="87"/>
      <c r="P9" s="87"/>
      <c r="Q9" s="87"/>
      <c r="R9" s="87"/>
      <c r="S9" s="87"/>
    </row>
    <row r="10" spans="1:19" hidden="1" x14ac:dyDescent="0.25">
      <c r="A10" s="94"/>
      <c r="B10" s="94"/>
      <c r="C10" s="94"/>
      <c r="D10" s="94"/>
      <c r="E10" s="94"/>
      <c r="F10" s="94"/>
      <c r="G10" s="94"/>
      <c r="H10" s="94"/>
      <c r="I10" s="94"/>
      <c r="J10" s="94"/>
      <c r="K10" s="94"/>
      <c r="L10" s="87"/>
      <c r="M10" s="87"/>
      <c r="N10" s="87"/>
      <c r="O10" s="87"/>
      <c r="P10" s="87"/>
      <c r="Q10" s="87"/>
      <c r="R10" s="87"/>
      <c r="S10" s="87"/>
    </row>
    <row r="11" spans="1:19" hidden="1" x14ac:dyDescent="0.25">
      <c r="A11" s="94"/>
      <c r="B11" s="94"/>
      <c r="C11" s="94"/>
      <c r="D11" s="94"/>
      <c r="E11" s="94"/>
      <c r="F11" s="94"/>
      <c r="G11" s="94"/>
      <c r="H11" s="94"/>
      <c r="I11" s="94"/>
      <c r="J11" s="94"/>
      <c r="K11" s="94"/>
      <c r="L11" s="87"/>
      <c r="M11" s="87"/>
      <c r="N11" s="87"/>
      <c r="O11" s="87"/>
      <c r="P11" s="87"/>
      <c r="Q11" s="87"/>
      <c r="R11" s="87"/>
      <c r="S11" s="87"/>
    </row>
    <row r="12" spans="1:19" hidden="1" x14ac:dyDescent="0.25">
      <c r="A12" s="94"/>
      <c r="B12" s="94"/>
      <c r="C12" s="94"/>
      <c r="D12" s="94"/>
      <c r="E12" s="94"/>
      <c r="F12" s="94"/>
      <c r="G12" s="94"/>
      <c r="H12" s="94"/>
      <c r="I12" s="94"/>
      <c r="J12" s="94"/>
      <c r="K12" s="94"/>
      <c r="L12" s="87"/>
      <c r="M12" s="87"/>
      <c r="N12" s="87"/>
      <c r="O12" s="87"/>
      <c r="P12" s="87"/>
      <c r="Q12" s="87"/>
      <c r="R12" s="87"/>
      <c r="S12" s="87"/>
    </row>
    <row r="13" spans="1:19" hidden="1" x14ac:dyDescent="0.25">
      <c r="A13" s="94"/>
      <c r="B13" s="94"/>
      <c r="C13" s="94"/>
      <c r="D13" s="94"/>
      <c r="E13" s="94"/>
      <c r="F13" s="94"/>
      <c r="G13" s="94"/>
      <c r="H13" s="94"/>
      <c r="I13" s="94"/>
      <c r="J13" s="94"/>
      <c r="K13" s="94"/>
      <c r="L13" s="87"/>
      <c r="M13" s="87"/>
      <c r="N13" s="87"/>
      <c r="O13" s="87"/>
      <c r="P13" s="87"/>
      <c r="Q13" s="87"/>
      <c r="R13" s="87"/>
      <c r="S13" s="87"/>
    </row>
    <row r="14" spans="1:19" hidden="1" x14ac:dyDescent="0.25">
      <c r="A14" s="94"/>
      <c r="B14" s="94"/>
      <c r="C14" s="94"/>
      <c r="D14" s="94"/>
      <c r="E14" s="94"/>
      <c r="F14" s="94"/>
      <c r="G14" s="94"/>
      <c r="H14" s="94"/>
      <c r="I14" s="94"/>
      <c r="J14" s="94"/>
      <c r="K14" s="94"/>
    </row>
    <row r="15" spans="1:19" hidden="1" x14ac:dyDescent="0.25"/>
  </sheetData>
  <sheetProtection password="94AB" sheet="1" objects="1" scenarios="1" selectLockedCells="1"/>
  <mergeCells count="4">
    <mergeCell ref="A1:K1"/>
    <mergeCell ref="A5:G5"/>
    <mergeCell ref="A6:G6"/>
    <mergeCell ref="A7:G7"/>
  </mergeCells>
  <dataValidations xWindow="120" yWindow="491" count="10">
    <dataValidation type="textLength" allowBlank="1" showInputMessage="1" showErrorMessage="1" errorTitle="Data Error:" error="Please enter PIN in proper format.  " promptTitle="Alphanumeric:" prompt="Enter 11 digit alphanumeric values for PIN. " sqref="B3:B4">
      <formula1>11</formula1>
      <formula2>11</formula2>
    </dataValidation>
    <dataValidation type="textLength" operator="lessThanOrEqual" allowBlank="1" showInputMessage="1" showErrorMessage="1" errorTitle="Data Error:" error="Please enter alphanumeric value of length less than or equal to 200  characters." promptTitle="Alphanumeric:" prompt="Enter alphanumeric value of length less than or equal to 200  characters.Special characters like Space , - . / : are allowed." sqref="F3:F4">
      <formula1>200</formula1>
      <formula2>0</formula2>
    </dataValidation>
    <dataValidation type="textLength" operator="lessThanOrEqual" allowBlank="1" showInputMessage="1" showErrorMessage="1" errorTitle="Data Error:" error="Please enter alphanumeric value of length less than or equal to 50  characters." promptTitle="Alphanumeric:" prompt="Enter alphanumeric value of length less than or equal to 50  characters.Special characters like Space , - . / : are allowed." sqref="C3:C4">
      <formula1>50</formula1>
      <formula2>0</formula2>
    </dataValidation>
    <dataValidation type="textLength" operator="lessThanOrEqual" allowBlank="1" showInputMessage="1" showErrorMessage="1" errorTitle="Data Error:" error="Please enter alphanumeric value of length less than or equal to 40  characters." promptTitle="Alphanumeric:" prompt="Enter alphanumeric value of length less than or equal to 40  characters.Special characters like Space , - . / : are allowed." sqref="J3:J4 E3:E4">
      <formula1>40</formula1>
    </dataValidation>
    <dataValidation type="textLength" operator="lessThanOrEqual" allowBlank="1" showInputMessage="1" showErrorMessage="1" errorTitle="Data Error:" error="Please enter alphanumeric value of length less than or equal to 20  characters." promptTitle="Alphanumeric:" prompt="Enter alphanumeric value of length less than or equal to 20  characters.Special characters are not allowed." sqref="G3:G4">
      <formula1>20</formula1>
      <formula2>0</formula2>
    </dataValidation>
    <dataValidation type="decimal" allowBlank="1" showInputMessage="1" showErrorMessage="1" errorTitle="Data Error:" error="Please Enter numeric value of length less than or equal to 15 digit." promptTitle="Numeric:" prompt="Enter numeric value of length less than or equal to 15 digit." sqref="H3:H4">
      <formula1>-1000000000000000</formula1>
      <formula2>999999999999999</formula2>
    </dataValidation>
    <dataValidation type="textLength" allowBlank="1" showInputMessage="1" showErrorMessage="1" errorTitle="Data Error:" error="Please enter date value in dd/mm/yyyy format." promptTitle="Date:" prompt="Enter date value in dd/mm/yyyy format." sqref="K3:K4 D3:D4">
      <formula1>8</formula1>
      <formula2>10</formula2>
    </dataValidation>
    <dataValidation type="list" allowBlank="1" showInputMessage="1" showErrorMessage="1" error="Please select data from DropDown Only. " promptTitle="List:" prompt="Select data from DropDown List. " sqref="A4">
      <formula1>IF(OR(AND(VALUE(SecA.RtnYear)=2021,VALUE(SecA.MonthCode)&lt;=6),VALUE(SecA.RtnYear)&lt;2021),TypesOfPurchases,TypesOfPurchasesJul2021)</formula1>
    </dataValidation>
    <dataValidation allowBlank="1" errorTitle="Data Error:" error="Please enter Excise Duty which should always be less than Amount Before Tax and length should be upto 15 digits only." promptTitle="Numeric:" prompt="Enter numeric value of length less than or equal to 15 digit." sqref="I3:I7">
      <formula1>0</formula1>
      <formula2>0</formula2>
    </dataValidation>
    <dataValidation type="list" allowBlank="1" showInputMessage="1" showErrorMessage="1" error="Please select data from DropDown Only. " promptTitle="List:" prompt="Select data from DropDown List. " sqref="A3">
      <formula1>IF(OR(AND(VALUE(SecA.RtnYear)=2021,VALUE(SecA.MonthCode)&lt;=6),VALUE(SecA.RtnYear)&lt;2021),TypesOfPurchases,TypesOfPurchasesJul2021)</formula1>
    </dataValidation>
  </dataValidations>
  <pageMargins left="0.7" right="0.7" top="0.75" bottom="0.75" header="0.51180555555555551" footer="0.51180555555555551"/>
  <pageSetup firstPageNumber="0" orientation="portrait" horizontalDpi="300" verticalDpi="300"/>
  <headerFooter alignWithMargins="0"/>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rgb="FFA9C000"/>
  </sheetPr>
  <dimension ref="A1:Q18"/>
  <sheetViews>
    <sheetView workbookViewId="0">
      <selection activeCell="A3" sqref="A3"/>
    </sheetView>
  </sheetViews>
  <sheetFormatPr defaultColWidth="0" defaultRowHeight="15.75" zeroHeight="1" x14ac:dyDescent="0.25"/>
  <cols>
    <col min="1" max="11" width="27.5703125" style="95" customWidth="1"/>
    <col min="12" max="12" width="3" style="96" customWidth="1"/>
    <col min="13" max="13" width="3" style="57" customWidth="1"/>
    <col min="14" max="14" width="2.5703125" style="57" customWidth="1"/>
    <col min="15" max="15" width="3.5703125" style="57" customWidth="1"/>
    <col min="16" max="16" width="3.140625" style="57" customWidth="1"/>
    <col min="17" max="17" width="2.42578125" style="57" customWidth="1"/>
    <col min="18" max="16384" width="0" style="57" hidden="1"/>
  </cols>
  <sheetData>
    <row r="1" spans="1:17" ht="31.5" customHeight="1" x14ac:dyDescent="0.25">
      <c r="A1" s="340" t="s">
        <v>991</v>
      </c>
      <c r="B1" s="340"/>
      <c r="C1" s="340"/>
      <c r="D1" s="340"/>
      <c r="E1" s="340"/>
      <c r="F1" s="340"/>
      <c r="G1" s="340"/>
      <c r="H1" s="340"/>
      <c r="I1" s="340"/>
      <c r="J1" s="340"/>
      <c r="K1" s="340"/>
      <c r="L1" s="97"/>
      <c r="M1" s="96"/>
      <c r="N1" s="96"/>
      <c r="O1" s="96"/>
      <c r="P1" s="96"/>
      <c r="Q1" s="96"/>
    </row>
    <row r="2" spans="1:17" s="84" customFormat="1" ht="36" customHeight="1" x14ac:dyDescent="0.25">
      <c r="A2" s="60" t="s">
        <v>728</v>
      </c>
      <c r="B2" s="60" t="s">
        <v>729</v>
      </c>
      <c r="C2" s="60" t="s">
        <v>730</v>
      </c>
      <c r="D2" s="60" t="s">
        <v>580</v>
      </c>
      <c r="E2" s="60" t="s">
        <v>581</v>
      </c>
      <c r="F2" s="60" t="s">
        <v>582</v>
      </c>
      <c r="G2" s="60" t="s">
        <v>678</v>
      </c>
      <c r="H2" s="60" t="s">
        <v>971</v>
      </c>
      <c r="I2" s="73" t="s">
        <v>1216</v>
      </c>
      <c r="J2" s="73" t="s">
        <v>585</v>
      </c>
      <c r="K2" s="73" t="s">
        <v>586</v>
      </c>
      <c r="L2" s="97"/>
      <c r="M2" s="96" t="s">
        <v>972</v>
      </c>
      <c r="N2" s="96"/>
      <c r="O2" s="96"/>
      <c r="P2" s="96"/>
      <c r="Q2" s="96"/>
    </row>
    <row r="3" spans="1:17" s="92" customFormat="1" ht="16.5" x14ac:dyDescent="0.3">
      <c r="A3" s="222"/>
      <c r="B3" s="307"/>
      <c r="C3" s="307"/>
      <c r="D3" s="310"/>
      <c r="E3" s="307"/>
      <c r="F3" s="218"/>
      <c r="G3" s="305"/>
      <c r="H3" s="311"/>
      <c r="I3" s="67" t="str">
        <f>IF(H3&lt;&gt;"",H3*8/100,"")</f>
        <v/>
      </c>
      <c r="J3" s="305"/>
      <c r="K3" s="306"/>
      <c r="L3" s="98" t="str">
        <f>IF(ISERROR(LOOKUP(A3,SortedTypesOfPurchases,SortedTypesOdPurchasesCode)),"",LOOKUP(A3,SortedTypesOfPurchases,SortedTypesOdPurchasesCode))</f>
        <v/>
      </c>
      <c r="M3" s="98" t="str">
        <f>IF(COUNTBLANK(C3:I3)=7,"","OTHR")</f>
        <v/>
      </c>
      <c r="N3" s="98"/>
      <c r="O3" s="88" t="str">
        <f>IF(H3&gt;0,CONCATENATE(B3,E3,D3),"")</f>
        <v/>
      </c>
      <c r="P3" s="88" t="str">
        <f>CONCATENATE(B3,J3,K3)</f>
        <v/>
      </c>
      <c r="Q3" s="88" t="str">
        <f ca="1">IF(H3&lt;0,IF(NOT(ISERROR(MATCH(P3,$O$3:OFFSET(SearchOffset_Section_G,-1,0),0))),"","E"),"")</f>
        <v/>
      </c>
    </row>
    <row r="4" spans="1:17" s="92" customFormat="1" ht="16.5" x14ac:dyDescent="0.3">
      <c r="A4" s="294"/>
      <c r="B4" s="307"/>
      <c r="C4" s="307"/>
      <c r="D4" s="310"/>
      <c r="E4" s="307"/>
      <c r="F4" s="307"/>
      <c r="G4" s="305"/>
      <c r="H4" s="311"/>
      <c r="I4" s="67" t="str">
        <f>IF(H4&lt;&gt;"",H4*8/100,"")</f>
        <v/>
      </c>
      <c r="J4" s="305"/>
      <c r="K4" s="220"/>
      <c r="L4" s="98" t="str">
        <f>IF(ISERROR(LOOKUP(A4,SortedTypesOfPurchases,SortedTypesOdPurchasesCode)),"",LOOKUP(A4,SortedTypesOfPurchases,SortedTypesOdPurchasesCode))</f>
        <v/>
      </c>
      <c r="M4" s="98" t="str">
        <f>IF(COUNTBLANK(C4:I4)=7,"","OTHR")</f>
        <v/>
      </c>
      <c r="N4" s="98"/>
      <c r="O4" s="88" t="str">
        <f>IF(H4&gt;0,CONCATENATE(B4,E4,D4),"")</f>
        <v/>
      </c>
      <c r="P4" s="88" t="str">
        <f>CONCATENATE(B4,J4,K4)</f>
        <v/>
      </c>
      <c r="Q4" s="88" t="str">
        <f ca="1">IF(H4&lt;0,IF(NOT(ISERROR(MATCH(P4,$O$3:OFFSET(SearchOffset_Section_G,-1,0),0))),"","E"),"")</f>
        <v/>
      </c>
    </row>
    <row r="5" spans="1:17" s="84" customFormat="1" ht="16.5" x14ac:dyDescent="0.3">
      <c r="A5" s="341" t="s">
        <v>989</v>
      </c>
      <c r="B5" s="341"/>
      <c r="C5" s="341"/>
      <c r="D5" s="341"/>
      <c r="E5" s="341"/>
      <c r="F5" s="341"/>
      <c r="G5" s="341"/>
      <c r="H5" s="69">
        <f>SUMIF(PurchasesOther,"=Local",AmtBfrVATOth)</f>
        <v>0</v>
      </c>
      <c r="I5" s="67">
        <f>IF(H5&lt;&gt;"",H5*8/100,"")</f>
        <v>0</v>
      </c>
      <c r="J5" s="99"/>
      <c r="K5" s="99"/>
      <c r="L5" s="96"/>
      <c r="M5" s="96"/>
      <c r="N5" s="96"/>
      <c r="O5" s="88"/>
      <c r="P5" s="88"/>
      <c r="Q5" s="88"/>
    </row>
    <row r="6" spans="1:17" s="84" customFormat="1" ht="16.5" x14ac:dyDescent="0.3">
      <c r="A6" s="341" t="s">
        <v>990</v>
      </c>
      <c r="B6" s="341"/>
      <c r="C6" s="341"/>
      <c r="D6" s="341"/>
      <c r="E6" s="341"/>
      <c r="F6" s="341"/>
      <c r="G6" s="341"/>
      <c r="H6" s="69">
        <f>SUMIF(PurchasesOther,"=Import",AmtBfrVATOth)</f>
        <v>0</v>
      </c>
      <c r="I6" s="67">
        <f>IF(H6&lt;&gt;"",H6*8/100,"")</f>
        <v>0</v>
      </c>
      <c r="J6" s="99"/>
      <c r="K6" s="99"/>
      <c r="L6" s="96"/>
      <c r="M6" s="96"/>
      <c r="N6" s="96"/>
      <c r="O6" s="96"/>
      <c r="P6" s="96"/>
      <c r="Q6" s="96"/>
    </row>
    <row r="7" spans="1:17" s="84" customFormat="1" ht="16.5" x14ac:dyDescent="0.3">
      <c r="A7" s="341" t="s">
        <v>975</v>
      </c>
      <c r="B7" s="341"/>
      <c r="C7" s="341"/>
      <c r="D7" s="341"/>
      <c r="E7" s="341"/>
      <c r="F7" s="341"/>
      <c r="G7" s="341"/>
      <c r="H7" s="69">
        <f>SUM(Sch6.AmtBfrVATWithPINTO,Sch6.AmtBfrVATWithoutPINTO)</f>
        <v>0</v>
      </c>
      <c r="I7" s="67">
        <f>SUM(Sch6.AmtVATWithPINTO,Sch6.AmtVATWithoutPINTO)</f>
        <v>0</v>
      </c>
      <c r="J7" s="99"/>
      <c r="K7" s="99"/>
      <c r="L7" s="96"/>
      <c r="M7" s="96"/>
      <c r="N7" s="96"/>
      <c r="O7" s="96"/>
      <c r="P7" s="96"/>
      <c r="Q7" s="96"/>
    </row>
    <row r="8" spans="1:17" ht="37.5" customHeight="1" x14ac:dyDescent="0.25">
      <c r="A8" s="100"/>
      <c r="B8" s="100"/>
      <c r="C8" s="100"/>
      <c r="D8" s="100"/>
      <c r="E8" s="100"/>
      <c r="F8" s="100"/>
      <c r="G8" s="100"/>
      <c r="H8" s="100"/>
      <c r="I8" s="100"/>
      <c r="J8" s="100"/>
      <c r="K8" s="100"/>
      <c r="M8" s="96"/>
      <c r="N8" s="96"/>
      <c r="O8" s="96"/>
      <c r="P8" s="96"/>
      <c r="Q8" s="96"/>
    </row>
    <row r="9" spans="1:17" ht="37.5" customHeight="1" x14ac:dyDescent="0.25">
      <c r="A9" s="100"/>
      <c r="B9" s="100"/>
      <c r="C9" s="100"/>
      <c r="D9" s="100"/>
      <c r="E9" s="100"/>
      <c r="F9" s="100"/>
      <c r="G9" s="100"/>
      <c r="H9" s="100"/>
      <c r="I9" s="100"/>
      <c r="J9" s="100"/>
      <c r="K9" s="100"/>
      <c r="M9" s="96"/>
      <c r="N9" s="96"/>
      <c r="O9" s="96"/>
      <c r="P9" s="96"/>
      <c r="Q9" s="96"/>
    </row>
    <row r="10" spans="1:17" hidden="1" x14ac:dyDescent="0.25">
      <c r="A10" s="100"/>
      <c r="B10" s="100"/>
      <c r="C10" s="100"/>
      <c r="D10" s="100"/>
      <c r="E10" s="100"/>
      <c r="F10" s="100"/>
      <c r="G10" s="100"/>
      <c r="H10" s="100"/>
      <c r="I10" s="100"/>
      <c r="J10" s="100"/>
      <c r="K10" s="100"/>
      <c r="M10" s="96"/>
      <c r="N10" s="96"/>
      <c r="O10" s="96"/>
      <c r="P10" s="96"/>
      <c r="Q10" s="96"/>
    </row>
    <row r="11" spans="1:17" hidden="1" x14ac:dyDescent="0.25">
      <c r="A11" s="100"/>
      <c r="B11" s="100"/>
      <c r="C11" s="100"/>
      <c r="D11" s="100"/>
      <c r="E11" s="100"/>
      <c r="F11" s="100"/>
      <c r="G11" s="100"/>
      <c r="H11" s="100"/>
      <c r="I11" s="100"/>
      <c r="J11" s="100"/>
      <c r="K11" s="100"/>
      <c r="M11" s="96"/>
      <c r="N11" s="96"/>
      <c r="O11" s="96"/>
      <c r="P11" s="96"/>
      <c r="Q11" s="96"/>
    </row>
    <row r="12" spans="1:17" hidden="1" x14ac:dyDescent="0.25">
      <c r="A12" s="100"/>
      <c r="B12" s="100"/>
      <c r="C12" s="100"/>
      <c r="D12" s="100"/>
      <c r="E12" s="100"/>
      <c r="F12" s="100"/>
      <c r="G12" s="100"/>
      <c r="H12" s="100"/>
      <c r="I12" s="100"/>
      <c r="J12" s="100"/>
      <c r="K12" s="100"/>
      <c r="M12" s="96"/>
      <c r="N12" s="96"/>
      <c r="O12" s="96"/>
      <c r="P12" s="96"/>
      <c r="Q12" s="96"/>
    </row>
    <row r="13" spans="1:17" hidden="1" x14ac:dyDescent="0.25">
      <c r="A13" s="100"/>
      <c r="B13" s="100"/>
      <c r="C13" s="100"/>
      <c r="D13" s="100"/>
      <c r="E13" s="100"/>
      <c r="F13" s="100"/>
      <c r="G13" s="100"/>
      <c r="H13" s="100"/>
      <c r="I13" s="100"/>
      <c r="J13" s="100"/>
      <c r="K13" s="100"/>
      <c r="M13" s="96"/>
      <c r="N13" s="96"/>
      <c r="O13" s="96"/>
      <c r="P13" s="96"/>
      <c r="Q13" s="96"/>
    </row>
    <row r="14" spans="1:17" hidden="1" x14ac:dyDescent="0.25">
      <c r="A14" s="100"/>
      <c r="B14" s="100"/>
      <c r="C14" s="100"/>
      <c r="D14" s="100"/>
      <c r="E14" s="100"/>
      <c r="F14" s="100"/>
      <c r="G14" s="100"/>
      <c r="H14" s="100"/>
      <c r="I14" s="100"/>
      <c r="J14" s="100"/>
      <c r="K14" s="100"/>
      <c r="M14" s="96"/>
      <c r="N14" s="96"/>
      <c r="O14" s="96"/>
      <c r="P14" s="96"/>
      <c r="Q14" s="96"/>
    </row>
    <row r="15" spans="1:17" hidden="1" x14ac:dyDescent="0.25">
      <c r="M15" s="96"/>
      <c r="N15" s="96"/>
      <c r="O15" s="96"/>
      <c r="P15" s="96"/>
      <c r="Q15" s="96"/>
    </row>
    <row r="16" spans="1:17" hidden="1" x14ac:dyDescent="0.25">
      <c r="M16" s="96"/>
      <c r="N16" s="96"/>
      <c r="O16" s="96"/>
      <c r="P16" s="96"/>
      <c r="Q16" s="96"/>
    </row>
    <row r="17" spans="13:17" hidden="1" x14ac:dyDescent="0.25">
      <c r="M17" s="96"/>
      <c r="N17" s="96"/>
      <c r="O17" s="96"/>
      <c r="P17" s="96"/>
      <c r="Q17" s="96"/>
    </row>
    <row r="18" spans="13:17" hidden="1" x14ac:dyDescent="0.25">
      <c r="M18" s="96"/>
      <c r="N18" s="96"/>
      <c r="O18" s="96"/>
      <c r="P18" s="96"/>
      <c r="Q18" s="96"/>
    </row>
  </sheetData>
  <sheetProtection password="94AB" sheet="1" objects="1" scenarios="1" selectLockedCells="1"/>
  <mergeCells count="4">
    <mergeCell ref="A1:K1"/>
    <mergeCell ref="A5:G5"/>
    <mergeCell ref="A6:G6"/>
    <mergeCell ref="A7:G7"/>
  </mergeCells>
  <dataValidations xWindow="1239" yWindow="428" count="10">
    <dataValidation type="textLength" allowBlank="1" showInputMessage="1" showErrorMessage="1" errorTitle="Data Error:" error="Please enter PIN in proper format.  " promptTitle="Alphanumeric:" prompt="Enter 11 digit alphanumeric values for PIN. " sqref="B3:B4">
      <formula1>11</formula1>
      <formula2>11</formula2>
    </dataValidation>
    <dataValidation type="textLength" operator="lessThanOrEqual" allowBlank="1" showInputMessage="1" showErrorMessage="1" errorTitle="Data Error:" error="Please enter alphanumeric value of length less than or equal to 200  characters." promptTitle="Alphanumeric:" prompt="Enter alphanumeric value of length less than or equal to 200  characters.Special characters like Space , - . / : are allowed." sqref="F3:F4">
      <formula1>200</formula1>
      <formula2>0</formula2>
    </dataValidation>
    <dataValidation type="textLength" operator="lessThanOrEqual" allowBlank="1" showInputMessage="1" showErrorMessage="1" errorTitle="Data Error:" error="Please enter alphanumeric value of length less than or equal to 50  characters." promptTitle="Alphanumeric:" prompt="Enter alphanumeric value of length less than or equal to 50  characters.Special characters like Space , - . / : are allowed." sqref="C3:C4">
      <formula1>50</formula1>
      <formula2>0</formula2>
    </dataValidation>
    <dataValidation type="textLength" operator="lessThanOrEqual" allowBlank="1" showInputMessage="1" showErrorMessage="1" errorTitle="Data Error:" error="Please enter alphanumeric value of length less than or equal to 40  characters." promptTitle="Alphanumeric:" prompt="Enter alphanumeric value of length less than or equal to 40  characters.Special characters like Space , - . / : are allowed." sqref="J3:J4">
      <formula1>40</formula1>
    </dataValidation>
    <dataValidation type="textLength" operator="lessThanOrEqual" allowBlank="1" showInputMessage="1" showErrorMessage="1" errorTitle="Data Error:" error="Please enter alphanumeric value of length less than or equal to 20  characters." promptTitle="Alphanumeric:" prompt="Enter alphanumeric value of length less than or equal to 20  characters.Special characters are not allowed." sqref="G3:G4">
      <formula1>20</formula1>
      <formula2>0</formula2>
    </dataValidation>
    <dataValidation allowBlank="1" errorTitle="Data Error:" error="Please enter Excise Duty which should always be less than Amount Before Tax and length should be upto 15 digits only." promptTitle="Numeric:" prompt="Enter numeric value of length less than or equal to 15 digit." sqref="I3:I7">
      <formula1>0</formula1>
      <formula2>0</formula2>
    </dataValidation>
    <dataValidation type="decimal" allowBlank="1" showInputMessage="1" showErrorMessage="1" errorTitle="Data Error:" error="Please Enter numeric value of length less than or equal to 15 digit." promptTitle="Numeric:" prompt="Enter numeric value of length less than or equal to 15 digit." sqref="H3:H4">
      <formula1>-1000000000000000</formula1>
      <formula2>999999999999999</formula2>
    </dataValidation>
    <dataValidation type="textLength" allowBlank="1" showInputMessage="1" showErrorMessage="1" errorTitle="Data Error:" error="Please enter date value in dd/mm/yyyy format." promptTitle="Date:" prompt="Enter date value in dd/mm/yyyy format." sqref="D3:D4 K3:K4">
      <formula1>8</formula1>
      <formula2>10</formula2>
    </dataValidation>
    <dataValidation type="list" allowBlank="1" showInputMessage="1" showErrorMessage="1" error="Please select data from DropDown Only. " promptTitle="List:" prompt="Select data from DropDown List. " sqref="A3:A4">
      <formula1>TypesOfPurchases</formula1>
    </dataValidation>
    <dataValidation type="textLength" operator="lessThanOrEqual" allowBlank="1" showInputMessage="1" showErrorMessage="1" errorTitle="Data Error:" error="Please enter alphanumeric value of length less than or equal to 40  characters." promptTitle="Alphanumeric:" prompt="Enter alphanumeric value of length less than or equal to 40  characters.Special characters like Space , - . / : are allowed." sqref="E3:E4">
      <formula1>40</formula1>
    </dataValidation>
  </dataValidations>
  <pageMargins left="0.7" right="0.7" top="0.75" bottom="0.75" header="0.51180555555555551" footer="0.51180555555555551"/>
  <pageSetup firstPageNumber="0" orientation="portrait" horizontalDpi="300" verticalDpi="300"/>
  <headerFooter alignWithMargins="0"/>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tabColor rgb="FFA9C000"/>
  </sheetPr>
  <dimension ref="A1:IU17"/>
  <sheetViews>
    <sheetView topLeftCell="D1" zoomScaleNormal="100" workbookViewId="0">
      <selection activeCell="C3" sqref="C3"/>
    </sheetView>
  </sheetViews>
  <sheetFormatPr defaultColWidth="0" defaultRowHeight="15.75" zeroHeight="1" x14ac:dyDescent="0.25"/>
  <cols>
    <col min="1" max="9" width="27.5703125" style="74" customWidth="1"/>
    <col min="10" max="10" width="9" style="74" customWidth="1"/>
    <col min="11" max="11" width="9.140625" style="74" customWidth="1"/>
    <col min="12" max="254" width="9.140625" style="74" hidden="1" customWidth="1"/>
    <col min="255" max="255" width="1.42578125" style="74" hidden="1" customWidth="1"/>
    <col min="256" max="16384" width="2" style="74" hidden="1"/>
  </cols>
  <sheetData>
    <row r="1" spans="1:11" s="102" customFormat="1" ht="31.5" customHeight="1" x14ac:dyDescent="0.25">
      <c r="A1" s="357" t="s">
        <v>992</v>
      </c>
      <c r="B1" s="358"/>
      <c r="C1" s="358"/>
      <c r="D1" s="358"/>
      <c r="E1" s="358"/>
      <c r="F1" s="358"/>
      <c r="G1" s="358"/>
      <c r="H1" s="358"/>
      <c r="I1" s="358"/>
      <c r="J1" s="101"/>
      <c r="K1" s="103"/>
    </row>
    <row r="2" spans="1:11" ht="33" x14ac:dyDescent="0.25">
      <c r="A2" s="60" t="s">
        <v>728</v>
      </c>
      <c r="B2" s="60" t="s">
        <v>729</v>
      </c>
      <c r="C2" s="60" t="s">
        <v>730</v>
      </c>
      <c r="D2" s="60" t="s">
        <v>580</v>
      </c>
      <c r="E2" s="60" t="s">
        <v>581</v>
      </c>
      <c r="F2" s="60" t="s">
        <v>1175</v>
      </c>
      <c r="G2" s="60" t="s">
        <v>582</v>
      </c>
      <c r="H2" s="60" t="s">
        <v>678</v>
      </c>
      <c r="I2" s="60" t="s">
        <v>971</v>
      </c>
      <c r="J2" s="101"/>
      <c r="K2" s="103"/>
    </row>
    <row r="3" spans="1:11" x14ac:dyDescent="0.25">
      <c r="A3" s="77"/>
      <c r="B3" s="219"/>
      <c r="C3" s="63"/>
      <c r="D3" s="55"/>
      <c r="E3" s="63"/>
      <c r="F3" s="301"/>
      <c r="G3" s="77"/>
      <c r="H3" s="219"/>
      <c r="I3" s="66"/>
      <c r="J3" s="101" t="str">
        <f>IF(ISERROR(LOOKUP(A3,SortedTypesOfPurchases,SortedTypesOdPurchasesCode)),"",LOOKUP(A3,SortedTypesOfPurchases,SortedTypesOdPurchasesCode))</f>
        <v/>
      </c>
      <c r="K3" s="101" t="str">
        <f>IF(COUNTBLANK(B3:J3)=9,"","ZERO")</f>
        <v/>
      </c>
    </row>
    <row r="4" spans="1:11" x14ac:dyDescent="0.25">
      <c r="A4" s="63"/>
      <c r="B4" s="219"/>
      <c r="C4" s="63"/>
      <c r="D4" s="65"/>
      <c r="E4" s="63"/>
      <c r="F4" s="302"/>
      <c r="G4" s="63"/>
      <c r="H4" s="219"/>
      <c r="I4" s="66"/>
      <c r="J4" s="101" t="str">
        <f>IF(ISERROR(LOOKUP(A4,SortedTypesOfPurchases,SortedTypesOdPurchasesCode)),"",LOOKUP(A4,SortedTypesOfPurchases,SortedTypesOdPurchasesCode))</f>
        <v/>
      </c>
      <c r="K4" s="101" t="str">
        <f>IF(COUNTBLANK(B4:J4)=9,"","ZERO")</f>
        <v/>
      </c>
    </row>
    <row r="5" spans="1:11" ht="16.5" x14ac:dyDescent="0.3">
      <c r="A5" s="353" t="s">
        <v>993</v>
      </c>
      <c r="B5" s="354"/>
      <c r="C5" s="354"/>
      <c r="D5" s="354"/>
      <c r="E5" s="354"/>
      <c r="F5" s="354"/>
      <c r="G5" s="354"/>
      <c r="H5" s="354"/>
      <c r="I5" s="69">
        <f>SUMIF(PurchaseZero,"=Local",AmtBfrVATZero)</f>
        <v>0</v>
      </c>
      <c r="J5" s="101"/>
      <c r="K5" s="103"/>
    </row>
    <row r="6" spans="1:11" ht="16.5" x14ac:dyDescent="0.3">
      <c r="A6" s="355" t="s">
        <v>994</v>
      </c>
      <c r="B6" s="356"/>
      <c r="C6" s="356"/>
      <c r="D6" s="356"/>
      <c r="E6" s="356"/>
      <c r="F6" s="356"/>
      <c r="G6" s="356"/>
      <c r="H6" s="356"/>
      <c r="I6" s="69">
        <f>SUMIF(PurchaseZero,"=Import",AmtBfrVATZero)</f>
        <v>0</v>
      </c>
      <c r="J6" s="101"/>
      <c r="K6" s="103"/>
    </row>
    <row r="7" spans="1:11" ht="16.5" x14ac:dyDescent="0.3">
      <c r="A7" s="355" t="s">
        <v>975</v>
      </c>
      <c r="B7" s="356"/>
      <c r="C7" s="356"/>
      <c r="D7" s="356"/>
      <c r="E7" s="356"/>
      <c r="F7" s="356"/>
      <c r="G7" s="356"/>
      <c r="H7" s="356"/>
      <c r="I7" s="69">
        <f>SUM(Sch7.AmtBfrVATWithPINTO,Sch7.AmtBfrVATWithoutPINTO)</f>
        <v>0</v>
      </c>
      <c r="J7" s="101"/>
      <c r="K7" s="103"/>
    </row>
    <row r="8" spans="1:11" ht="37.5" customHeight="1" x14ac:dyDescent="0.25">
      <c r="A8" s="103"/>
      <c r="B8" s="103"/>
      <c r="C8" s="103"/>
      <c r="D8" s="103"/>
      <c r="E8" s="103"/>
      <c r="F8" s="103"/>
      <c r="G8" s="103"/>
      <c r="H8" s="103"/>
      <c r="I8" s="103"/>
      <c r="J8" s="103"/>
      <c r="K8" s="103"/>
    </row>
    <row r="9" spans="1:11" ht="37.5" customHeight="1" x14ac:dyDescent="0.25">
      <c r="A9" s="103"/>
      <c r="B9" s="103"/>
      <c r="C9" s="103"/>
      <c r="D9" s="103"/>
      <c r="E9" s="103"/>
      <c r="F9" s="103"/>
      <c r="G9" s="103"/>
      <c r="H9" s="103"/>
      <c r="I9" s="103"/>
      <c r="J9" s="103"/>
      <c r="K9" s="103"/>
    </row>
    <row r="10" spans="1:11" hidden="1" x14ac:dyDescent="0.25">
      <c r="A10" s="103"/>
      <c r="B10" s="103"/>
      <c r="C10" s="103"/>
      <c r="D10" s="103"/>
      <c r="E10" s="103"/>
      <c r="F10" s="103"/>
      <c r="G10" s="103"/>
      <c r="H10" s="103"/>
      <c r="I10" s="103"/>
      <c r="J10" s="103"/>
    </row>
    <row r="11" spans="1:11" hidden="1" x14ac:dyDescent="0.25">
      <c r="A11" s="103"/>
      <c r="B11" s="103"/>
      <c r="C11" s="103"/>
      <c r="D11" s="103"/>
      <c r="E11" s="103"/>
      <c r="F11" s="103"/>
      <c r="G11" s="103"/>
      <c r="H11" s="103"/>
      <c r="I11" s="103"/>
      <c r="J11" s="103"/>
    </row>
    <row r="12" spans="1:11" hidden="1" x14ac:dyDescent="0.25">
      <c r="A12" s="103"/>
      <c r="B12" s="103"/>
      <c r="C12" s="103"/>
      <c r="D12" s="103"/>
      <c r="E12" s="103"/>
      <c r="F12" s="103"/>
      <c r="G12" s="103"/>
      <c r="H12" s="103"/>
      <c r="I12" s="103"/>
      <c r="J12" s="103"/>
    </row>
    <row r="13" spans="1:11" hidden="1" x14ac:dyDescent="0.25">
      <c r="A13" s="103"/>
      <c r="B13" s="103"/>
      <c r="C13" s="103"/>
      <c r="D13" s="103"/>
      <c r="E13" s="103"/>
      <c r="F13" s="103"/>
      <c r="G13" s="103"/>
      <c r="H13" s="103"/>
      <c r="I13" s="103"/>
      <c r="J13" s="103"/>
    </row>
    <row r="14" spans="1:11" hidden="1" x14ac:dyDescent="0.25">
      <c r="A14" s="103"/>
      <c r="B14" s="103"/>
      <c r="C14" s="103"/>
      <c r="D14" s="103"/>
      <c r="E14" s="103"/>
      <c r="F14" s="103"/>
      <c r="G14" s="103"/>
      <c r="H14" s="103"/>
      <c r="I14" s="103"/>
      <c r="J14" s="103"/>
    </row>
    <row r="15" spans="1:11" hidden="1" x14ac:dyDescent="0.25"/>
    <row r="16" spans="1:11" hidden="1" x14ac:dyDescent="0.25"/>
    <row r="17" hidden="1" x14ac:dyDescent="0.25"/>
  </sheetData>
  <sheetProtection password="94AB" sheet="1" objects="1" scenarios="1" selectLockedCells="1"/>
  <mergeCells count="4">
    <mergeCell ref="A5:H5"/>
    <mergeCell ref="A6:H6"/>
    <mergeCell ref="A7:H7"/>
    <mergeCell ref="A1:I1"/>
  </mergeCells>
  <dataValidations xWindow="55384" yWindow="55884" count="11">
    <dataValidation type="textLength" allowBlank="1" showInputMessage="1" showErrorMessage="1" errorTitle="Data Error:" error="Please enter PIN in proper format.  " promptTitle="Alphanumeric:" prompt="Enter 11 digit alphanumeric values for PIN. " sqref="B3:B4">
      <formula1>11</formula1>
      <formula2>11</formula2>
    </dataValidation>
    <dataValidation type="textLength" operator="lessThanOrEqual" allowBlank="1" showInputMessage="1" showErrorMessage="1" errorTitle="Data Error:" error="Please enter alphanumeric value of length less than or equal to 200  characters." promptTitle="Alphanumeric:" prompt="Enter alphanumeric value of length less than or equal to 200  characters.Special characters like Space , - . / : are allowed." sqref="G3:G4">
      <formula1>200</formula1>
      <formula2>0</formula2>
    </dataValidation>
    <dataValidation type="textLength" operator="lessThanOrEqual" allowBlank="1" showInputMessage="1" showErrorMessage="1" errorTitle="Data Error:" error="Please enter alphanumeric value of length less than or equal to 50  characters." promptTitle="Alphanumeric:" prompt="Enter alphanumeric value of length less than or equal to 50  characters.Special characters like Space , - . / : are allowed." sqref="C3:C4">
      <formula1>50</formula1>
      <formula2>0</formula2>
    </dataValidation>
    <dataValidation type="textLength" operator="lessThanOrEqual" allowBlank="1" showInputMessage="1" showErrorMessage="1" errorTitle="Data Error:" error="Please enter alphanumeric value of length less than or equal to 40  characters." promptTitle="Alphanumeric:" prompt="Enter alphanumeric value of length less than or equal to 40  characters.Special characters like Space , - . / : are allowed." sqref="E4">
      <formula1>40</formula1>
    </dataValidation>
    <dataValidation type="textLength" operator="lessThanOrEqual" allowBlank="1" showInputMessage="1" showErrorMessage="1" errorTitle="Data Error:" error="Please enter alphanumeric value of length less than or equal to 20  characters." promptTitle="Alphanumeric:" prompt="Enter alphanumeric value of length less than or equal to 20  characters.Special characters are not allowed." sqref="H3:H4">
      <formula1>20</formula1>
      <formula2>0</formula2>
    </dataValidation>
    <dataValidation allowBlank="1" errorTitle="Data Error:" error="Please enter Excise Duty which should always be less than Amount Before Tax and length should be upto 15 digits only." promptTitle="Numeric:" prompt="Enter numeric value of length less than or equal to 15 digit." sqref="J3:J4">
      <formula1>0</formula1>
      <formula2>0</formula2>
    </dataValidation>
    <dataValidation type="decimal" allowBlank="1" showInputMessage="1" showErrorMessage="1" errorTitle="Data Error:" error="Please enter positive numeric value of length less than or equal to 15 digit." promptTitle="Numeric:" prompt="Enter numeric value of length less than or equal to 15 digit." sqref="I3:I4">
      <formula1>-999999999999999</formula1>
      <formula2>999999999999999</formula2>
    </dataValidation>
    <dataValidation type="textLength" allowBlank="1" showInputMessage="1" showErrorMessage="1" errorTitle="Data Error:" error="Please enter date value in dd/mm/yyyy format." promptTitle="Date:" prompt="Enter date value in dd/mm/yyyy format." sqref="D3:D4">
      <formula1>8</formula1>
      <formula2>10</formula2>
    </dataValidation>
    <dataValidation type="list" allowBlank="1" showInputMessage="1" showErrorMessage="1" error="Please select data from DropDown Only. " promptTitle="List:" prompt="Select data from DropDown List. " sqref="A3:A4">
      <formula1>TypesOfPurchases</formula1>
      <formula2>0</formula2>
    </dataValidation>
    <dataValidation type="list" allowBlank="1" showInputMessage="1" showErrorMessage="1" error="Please select data from DropDown Only. " promptTitle="List:" prompt="Select data from DropDown List. " sqref="F3:F4">
      <formula1>GoodsAndServices</formula1>
    </dataValidation>
    <dataValidation type="textLength" operator="lessThanOrEqual" allowBlank="1" showInputMessage="1" showErrorMessage="1" errorTitle="Data Error:" error="Please enter alphanumeric value of length less than or equal to 40  characters." promptTitle="Alphanumeric:" prompt="Enter alphanumeric value of length less than or equal to 40  characters.Special characters like Space , - . / : are allowed." sqref="E3">
      <formula1>40</formula1>
    </dataValidation>
  </dataValidations>
  <pageMargins left="0.7" right="0.7" top="0.75" bottom="0.75" header="0.51180555555555551" footer="0.51180555555555551"/>
  <pageSetup paperSize="9" firstPageNumber="0" orientation="portrait" horizontalDpi="300" verticalDpi="300"/>
  <headerFooter alignWithMargins="0"/>
  <drawing r:id="rId1"/>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6"/>
  <dimension ref="A1:H66"/>
  <sheetViews>
    <sheetView workbookViewId="0">
      <selection activeCell="A3" sqref="A3"/>
    </sheetView>
  </sheetViews>
  <sheetFormatPr defaultColWidth="0" defaultRowHeight="16.5" zeroHeight="1" x14ac:dyDescent="0.3"/>
  <cols>
    <col min="1" max="5" width="20.5703125" style="104" customWidth="1"/>
    <col min="6" max="7" width="27.5703125" style="104" customWidth="1"/>
    <col min="8" max="8" width="11.42578125" style="105" customWidth="1"/>
    <col min="9" max="16384" width="0" style="104" hidden="1"/>
  </cols>
  <sheetData>
    <row r="1" spans="1:8" ht="12.75" customHeight="1" x14ac:dyDescent="0.3">
      <c r="A1" s="359" t="s">
        <v>995</v>
      </c>
      <c r="B1" s="359"/>
      <c r="C1" s="359"/>
      <c r="D1" s="359"/>
      <c r="E1" s="359"/>
      <c r="F1" s="359"/>
      <c r="G1" s="359"/>
      <c r="H1" s="106"/>
    </row>
    <row r="2" spans="1:8" s="110" customFormat="1" ht="45.75" x14ac:dyDescent="0.3">
      <c r="A2" s="107" t="s">
        <v>996</v>
      </c>
      <c r="B2" s="107" t="s">
        <v>997</v>
      </c>
      <c r="C2" s="107" t="s">
        <v>998</v>
      </c>
      <c r="D2" s="107" t="s">
        <v>830</v>
      </c>
      <c r="E2" s="107" t="s">
        <v>999</v>
      </c>
      <c r="F2" s="107" t="s">
        <v>1000</v>
      </c>
      <c r="G2" s="108" t="s">
        <v>1001</v>
      </c>
      <c r="H2" s="109"/>
    </row>
    <row r="3" spans="1:8" x14ac:dyDescent="0.3">
      <c r="A3" s="111"/>
      <c r="B3" s="112"/>
      <c r="C3" s="112"/>
      <c r="D3" s="112"/>
      <c r="E3" s="112"/>
      <c r="F3" s="113"/>
      <c r="G3" s="114"/>
      <c r="H3" s="106"/>
    </row>
    <row r="4" spans="1:8" x14ac:dyDescent="0.3">
      <c r="A4" s="111"/>
      <c r="B4" s="112"/>
      <c r="C4" s="112"/>
      <c r="D4" s="112"/>
      <c r="E4" s="112"/>
      <c r="F4" s="113"/>
      <c r="G4" s="114"/>
      <c r="H4" s="106"/>
    </row>
    <row r="5" spans="1:8" ht="12.75" customHeight="1" x14ac:dyDescent="0.3">
      <c r="A5" s="360" t="s">
        <v>1002</v>
      </c>
      <c r="B5" s="360"/>
      <c r="C5" s="360"/>
      <c r="D5" s="360"/>
      <c r="E5" s="360"/>
      <c r="F5" s="360"/>
      <c r="G5" s="115">
        <f ca="1">SUM(G3:OFFSET(Sch8.WithHoldingVATDtlsTO,-1,0))</f>
        <v>0</v>
      </c>
      <c r="H5" s="106"/>
    </row>
    <row r="6" spans="1:8" ht="30" customHeight="1" x14ac:dyDescent="0.3">
      <c r="A6" s="361"/>
      <c r="B6" s="361"/>
      <c r="C6" s="361"/>
      <c r="D6" s="361"/>
      <c r="E6" s="361"/>
      <c r="F6" s="361"/>
      <c r="G6" s="361"/>
    </row>
    <row r="7" spans="1:8" ht="30" customHeight="1" x14ac:dyDescent="0.3">
      <c r="A7" s="361"/>
      <c r="B7" s="361"/>
      <c r="C7" s="361"/>
      <c r="D7" s="361"/>
      <c r="E7" s="361"/>
      <c r="F7" s="361"/>
      <c r="G7" s="361"/>
    </row>
    <row r="8" spans="1:8" ht="12.75" hidden="1" customHeight="1" x14ac:dyDescent="0.3"/>
    <row r="9" spans="1:8" ht="12.75" hidden="1" customHeight="1" x14ac:dyDescent="0.3"/>
    <row r="10" spans="1:8" ht="12.75" hidden="1" customHeight="1" x14ac:dyDescent="0.3"/>
    <row r="11" spans="1:8" ht="12.75" hidden="1" customHeight="1" x14ac:dyDescent="0.3"/>
    <row r="12" spans="1:8" ht="12.75" hidden="1" customHeight="1" x14ac:dyDescent="0.3"/>
    <row r="13" spans="1:8" ht="12.75" hidden="1" customHeight="1" x14ac:dyDescent="0.3"/>
    <row r="14" spans="1:8" ht="12.75" hidden="1" customHeight="1" x14ac:dyDescent="0.3"/>
    <row r="15" spans="1:8" ht="12.75" hidden="1" customHeight="1" x14ac:dyDescent="0.3"/>
    <row r="16" spans="1:8" ht="12.75" hidden="1" customHeight="1" x14ac:dyDescent="0.3"/>
    <row r="17" ht="12.75" hidden="1" customHeight="1" x14ac:dyDescent="0.3"/>
    <row r="18" ht="12.75" hidden="1" customHeight="1" x14ac:dyDescent="0.3"/>
    <row r="19" ht="12.75" hidden="1" customHeight="1" x14ac:dyDescent="0.3"/>
    <row r="20" ht="12.75" hidden="1" customHeight="1" x14ac:dyDescent="0.3"/>
    <row r="21" ht="12.75" hidden="1" customHeight="1" x14ac:dyDescent="0.3"/>
    <row r="22" ht="12.75" hidden="1" customHeight="1" x14ac:dyDescent="0.3"/>
    <row r="23" ht="12.75" hidden="1" customHeight="1" x14ac:dyDescent="0.3"/>
    <row r="24" ht="12.75" hidden="1" customHeight="1" x14ac:dyDescent="0.3"/>
    <row r="25" ht="12.75" hidden="1" customHeight="1" x14ac:dyDescent="0.3"/>
    <row r="26" ht="12.75" hidden="1" customHeight="1" x14ac:dyDescent="0.3"/>
    <row r="27" ht="12.75" hidden="1" customHeight="1" x14ac:dyDescent="0.3"/>
    <row r="28" ht="12.75" hidden="1" customHeight="1" x14ac:dyDescent="0.3"/>
    <row r="29" ht="12.75" hidden="1" customHeight="1" x14ac:dyDescent="0.3"/>
    <row r="30" ht="12.75" hidden="1" customHeight="1" x14ac:dyDescent="0.3"/>
    <row r="31" ht="12.75" hidden="1" customHeight="1" x14ac:dyDescent="0.3"/>
    <row r="32" ht="12.75" hidden="1" customHeight="1" x14ac:dyDescent="0.3"/>
    <row r="33" ht="12.75" hidden="1" customHeight="1" x14ac:dyDescent="0.3"/>
    <row r="34" ht="12.75" hidden="1" customHeight="1" x14ac:dyDescent="0.3"/>
    <row r="35" ht="12.75" hidden="1" customHeight="1" x14ac:dyDescent="0.3"/>
    <row r="36" ht="12.75" hidden="1" customHeight="1" x14ac:dyDescent="0.3"/>
    <row r="37" ht="12.75" hidden="1" customHeight="1" x14ac:dyDescent="0.3"/>
    <row r="38" ht="12.75" hidden="1" customHeight="1" x14ac:dyDescent="0.3"/>
    <row r="39" ht="12.75" hidden="1" customHeight="1" x14ac:dyDescent="0.3"/>
    <row r="40" ht="12.75" hidden="1" customHeight="1" x14ac:dyDescent="0.3"/>
    <row r="41" ht="12.75" hidden="1" customHeight="1" x14ac:dyDescent="0.3"/>
    <row r="42" ht="12.75" hidden="1" customHeight="1" x14ac:dyDescent="0.3"/>
    <row r="43" ht="12.75" hidden="1" customHeight="1" x14ac:dyDescent="0.3"/>
    <row r="44" ht="12.75" hidden="1" customHeight="1" x14ac:dyDescent="0.3"/>
    <row r="45" ht="12.75" hidden="1" customHeight="1" x14ac:dyDescent="0.3"/>
    <row r="46" ht="12.75" hidden="1" customHeight="1" x14ac:dyDescent="0.3"/>
    <row r="47" ht="12.75" hidden="1" customHeight="1" x14ac:dyDescent="0.3"/>
    <row r="48" ht="12.75" hidden="1" customHeight="1" x14ac:dyDescent="0.3"/>
    <row r="49" ht="12.75" hidden="1" customHeight="1" x14ac:dyDescent="0.3"/>
    <row r="50" ht="12.75" hidden="1" customHeight="1" x14ac:dyDescent="0.3"/>
    <row r="51" ht="12.75" hidden="1" customHeight="1" x14ac:dyDescent="0.3"/>
    <row r="52" ht="12.75" hidden="1" customHeight="1" x14ac:dyDescent="0.3"/>
    <row r="53" ht="12.75" hidden="1" customHeight="1" x14ac:dyDescent="0.3"/>
    <row r="54" ht="12.75" hidden="1" customHeight="1" x14ac:dyDescent="0.3"/>
    <row r="55" ht="12.75" hidden="1" customHeight="1" x14ac:dyDescent="0.3"/>
    <row r="56" ht="12.75" hidden="1" customHeight="1" x14ac:dyDescent="0.3"/>
    <row r="57" ht="12.75" hidden="1" customHeight="1" x14ac:dyDescent="0.3"/>
    <row r="58" ht="12.75" hidden="1" customHeight="1" x14ac:dyDescent="0.3"/>
    <row r="59" ht="12.75" hidden="1" customHeight="1" x14ac:dyDescent="0.3"/>
    <row r="60" ht="12.75" hidden="1" customHeight="1" x14ac:dyDescent="0.3"/>
    <row r="61" ht="12.75" hidden="1" customHeight="1" x14ac:dyDescent="0.3"/>
    <row r="62" ht="12.75" hidden="1" customHeight="1" x14ac:dyDescent="0.3"/>
    <row r="63" ht="12.75" hidden="1" customHeight="1" x14ac:dyDescent="0.3"/>
    <row r="64" ht="12.75" hidden="1" customHeight="1" x14ac:dyDescent="0.3"/>
    <row r="65" ht="12.75" hidden="1" customHeight="1" x14ac:dyDescent="0.3"/>
    <row r="66" ht="12.75" hidden="1" customHeight="1" x14ac:dyDescent="0.3"/>
  </sheetData>
  <sheetProtection sheet="1" objects="1" scenarios="1" selectLockedCells="1"/>
  <mergeCells count="3">
    <mergeCell ref="A1:G1"/>
    <mergeCell ref="A5:F5"/>
    <mergeCell ref="A6:G7"/>
  </mergeCells>
  <dataValidations xWindow="20344" yWindow="18174" count="9">
    <dataValidation type="textLength" allowBlank="1" showInputMessage="1" showErrorMessage="1" errorTitle="Data Error:" error="Please enter PIN in proper format.  " promptTitle="Alphanumeric:" prompt="Enter 11 digit alphanumeric values for PIN. " sqref="A3:A4">
      <formula1>11</formula1>
      <formula2>11</formula2>
    </dataValidation>
    <dataValidation type="decimal" allowBlank="1" showInputMessage="1" showErrorMessage="1" errorTitle="Data Error:" error="Please enter Gross Amount which should always be greater than VAT Withheld and length should be upto 15 digits only._x000a_" promptTitle="Numeric:" prompt="Enter numeric value of length less than or equal to 15 digit." sqref="F3:F4">
      <formula1>G3</formula1>
      <formula2>999999999999999</formula2>
    </dataValidation>
    <dataValidation type="decimal" allowBlank="1" showInputMessage="1" showErrorMessage="1" errorTitle="Data Error:" error="Please enter VAT Withheld which should always be less than Gross Amount and length should be upto 15 digits only._x000a_" promptTitle="Numeric:" prompt="Enter numeric value of length less than or equal to 15 digit." sqref="G3:G4">
      <formula1>0</formula1>
      <formula2>F3</formula2>
    </dataValidation>
    <dataValidation type="textLength" allowBlank="1" showInputMessage="1" showErrorMessage="1" error="This Sum Total is auto-calculated." promptTitle="Currency" prompt="Please enter the amount in xxxxxxxxxx.xx format" sqref="G5">
      <formula1>0</formula1>
      <formula2>17</formula2>
    </dataValidation>
    <dataValidation type="textLength" operator="lessThanOrEqual" allowBlank="1" showInputMessage="1" showErrorMessage="1" errorTitle="Data Error" error="Please enter alphanumeric value of length less than or equal to 20  characters." promptTitle="Alphanumeric:" prompt="Enter alphanumeric value of length less than or equal to 20  characters.Special characters like Space , - . / are allowed." sqref="C3:C4">
      <formula1>20</formula1>
      <formula2>0</formula2>
    </dataValidation>
    <dataValidation type="textLength" operator="lessThanOrEqual" allowBlank="1" showInputMessage="1" showErrorMessage="1" errorTitle="Data Error:" error="Please enter alphabetic value of length less than or equal to 50  characters." promptTitle="Alphabetic:" prompt="Enter alphabetic value of length less than or equal to 50  characters." sqref="B3:B4">
      <formula1>50</formula1>
      <formula2>0</formula2>
    </dataValidation>
    <dataValidation type="textLength" operator="lessThanOrEqual" allowBlank="1" showInputMessage="1" showErrorMessage="1" errorTitle="Data Error:" error="Please enter alphanumeric value of length less than or equal to 15  characters." promptTitle="Alphanumeric:" prompt="Enter alphanumeric value of length less than or equal to 15  characters.Special characters like Space , - . / are allowed." sqref="D3:D4">
      <formula1>15</formula1>
      <formula2>0</formula2>
    </dataValidation>
    <dataValidation type="textLength" errorStyle="information" allowBlank="1" showInputMessage="1" showErrorMessage="1" errorTitle="Data Error:" error="Please enter date value in dd/mm/yyyy format." promptTitle="Date:" prompt="Enter date value in dd/mm/yyyy format." sqref="E3:E4">
      <formula1>8</formula1>
      <formula2>10</formula2>
    </dataValidation>
    <dataValidation type="textLength" allowBlank="1" showInputMessage="1" showErrorMessage="1" errorTitle="PIN" error="Please enter 11 dIgits PIN number" prompt="Enter alphanumeric values for PIN with 11 Characters only. Special characters like ` ~ ! $ % ^ * ( ) @ # &amp; ' &quot; { } ; : &lt; &gt; ? / \ and comma are not allowed." sqref="A5">
      <formula1>0</formula1>
      <formula2>11</formula2>
    </dataValidation>
  </dataValidations>
  <pageMargins left="0.7" right="0.7" top="0.75" bottom="0.75" header="0.51180555555555551" footer="0.51180555555555551"/>
  <pageSetup firstPageNumber="0" orientation="portrait"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5361" r:id="rId4" name="Button 1">
              <controlPr defaultSize="0" print="0" autoFill="0" autoLine="0" autoPict="0">
                <anchor moveWithCells="1" sizeWithCells="1">
                  <from>
                    <xdr:col>3</xdr:col>
                    <xdr:colOff>361950</xdr:colOff>
                    <xdr:row>6</xdr:row>
                    <xdr:rowOff>38100</xdr:rowOff>
                  </from>
                  <to>
                    <xdr:col>3</xdr:col>
                    <xdr:colOff>1266825</xdr:colOff>
                    <xdr:row>6</xdr:row>
                    <xdr:rowOff>314325</xdr:rowOff>
                  </to>
                </anchor>
              </controlPr>
            </control>
          </mc:Choice>
        </mc:AlternateContent>
        <mc:AlternateContent xmlns:mc="http://schemas.openxmlformats.org/markup-compatibility/2006">
          <mc:Choice Requires="x14">
            <control shapeId="15362" r:id="rId5" name="Button 3">
              <controlPr defaultSize="0" print="0" autoFill="0" autoLine="0" autoPict="0">
                <anchor moveWithCells="1" sizeWithCells="1">
                  <from>
                    <xdr:col>3</xdr:col>
                    <xdr:colOff>904875</xdr:colOff>
                    <xdr:row>5</xdr:row>
                    <xdr:rowOff>76200</xdr:rowOff>
                  </from>
                  <to>
                    <xdr:col>4</xdr:col>
                    <xdr:colOff>438150</xdr:colOff>
                    <xdr:row>5</xdr:row>
                    <xdr:rowOff>352425</xdr:rowOff>
                  </to>
                </anchor>
              </controlPr>
            </control>
          </mc:Choice>
        </mc:AlternateContent>
        <mc:AlternateContent xmlns:mc="http://schemas.openxmlformats.org/markup-compatibility/2006">
          <mc:Choice Requires="x14">
            <control shapeId="15363" r:id="rId6" name="Button 4">
              <controlPr defaultSize="0" print="0" autoFill="0" autoLine="0" autoPict="0">
                <anchor moveWithCells="1" sizeWithCells="1">
                  <from>
                    <xdr:col>3</xdr:col>
                    <xdr:colOff>1343025</xdr:colOff>
                    <xdr:row>6</xdr:row>
                    <xdr:rowOff>38100</xdr:rowOff>
                  </from>
                  <to>
                    <xdr:col>4</xdr:col>
                    <xdr:colOff>876300</xdr:colOff>
                    <xdr:row>6</xdr:row>
                    <xdr:rowOff>314325</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rgb="FFA9C000"/>
  </sheetPr>
  <dimension ref="A1:J15"/>
  <sheetViews>
    <sheetView workbookViewId="0">
      <selection activeCell="A3" sqref="A3"/>
    </sheetView>
  </sheetViews>
  <sheetFormatPr defaultColWidth="0" defaultRowHeight="15.75" zeroHeight="1" x14ac:dyDescent="0.25"/>
  <cols>
    <col min="1" max="8" width="27.5703125" style="74" customWidth="1"/>
    <col min="9" max="10" width="7.140625" style="116" customWidth="1"/>
    <col min="11" max="16384" width="0" style="74" hidden="1"/>
  </cols>
  <sheetData>
    <row r="1" spans="1:10" ht="31.5" customHeight="1" x14ac:dyDescent="0.25">
      <c r="A1" s="362" t="s">
        <v>807</v>
      </c>
      <c r="B1" s="362"/>
      <c r="C1" s="362"/>
      <c r="D1" s="362"/>
      <c r="E1" s="362"/>
      <c r="F1" s="362"/>
      <c r="G1" s="362"/>
      <c r="H1" s="362"/>
      <c r="I1" s="56"/>
      <c r="J1" s="56"/>
    </row>
    <row r="2" spans="1:10" s="117" customFormat="1" ht="33" x14ac:dyDescent="0.25">
      <c r="A2" s="60" t="s">
        <v>728</v>
      </c>
      <c r="B2" s="60" t="s">
        <v>729</v>
      </c>
      <c r="C2" s="60" t="s">
        <v>730</v>
      </c>
      <c r="D2" s="60" t="s">
        <v>580</v>
      </c>
      <c r="E2" s="60" t="s">
        <v>581</v>
      </c>
      <c r="F2" s="60" t="s">
        <v>582</v>
      </c>
      <c r="G2" s="60" t="s">
        <v>678</v>
      </c>
      <c r="H2" s="60" t="s">
        <v>1003</v>
      </c>
      <c r="I2" s="56"/>
      <c r="J2" s="56"/>
    </row>
    <row r="3" spans="1:10" x14ac:dyDescent="0.25">
      <c r="A3" s="63"/>
      <c r="B3" s="219"/>
      <c r="C3" s="63"/>
      <c r="D3" s="65"/>
      <c r="E3" s="63"/>
      <c r="F3" s="63"/>
      <c r="G3" s="219"/>
      <c r="H3" s="66"/>
      <c r="I3" s="56" t="str">
        <f>IF(ISERROR(LOOKUP(A3,SortedTypesOfPurchases,SortedTypesOdPurchasesCode)),"",LOOKUP(A3,SortedTypesOfPurchases,SortedTypesOdPurchasesCode))</f>
        <v/>
      </c>
      <c r="J3" s="56" t="str">
        <f>IF(COUNTBLANK(A3:H3)=8,"","EXEMPT")</f>
        <v/>
      </c>
    </row>
    <row r="4" spans="1:10" x14ac:dyDescent="0.25">
      <c r="A4" s="63"/>
      <c r="B4" s="68"/>
      <c r="C4" s="63"/>
      <c r="D4" s="65"/>
      <c r="E4" s="63"/>
      <c r="F4" s="63"/>
      <c r="G4" s="68"/>
      <c r="H4" s="66"/>
      <c r="I4" s="56" t="str">
        <f>IF(ISERROR(LOOKUP(A4,SortedTypesOfPurchases,SortedTypesOdPurchasesCode)),"",LOOKUP(A4,SortedTypesOfPurchases,SortedTypesOdPurchasesCode))</f>
        <v/>
      </c>
      <c r="J4" s="56" t="str">
        <f>IF(COUNTBLANK(A4:H4)=8,"","EXEMPT")</f>
        <v/>
      </c>
    </row>
    <row r="5" spans="1:10" ht="16.5" x14ac:dyDescent="0.3">
      <c r="A5" s="341" t="s">
        <v>993</v>
      </c>
      <c r="B5" s="341"/>
      <c r="C5" s="341"/>
      <c r="D5" s="341"/>
      <c r="E5" s="341"/>
      <c r="F5" s="341"/>
      <c r="G5" s="341"/>
      <c r="H5" s="69">
        <f>SUMIF(PurchasesExempt,"=Local",AmtBfrVATExempt)</f>
        <v>0</v>
      </c>
      <c r="I5" s="56"/>
      <c r="J5" s="56"/>
    </row>
    <row r="6" spans="1:10" ht="16.5" x14ac:dyDescent="0.3">
      <c r="A6" s="341" t="s">
        <v>994</v>
      </c>
      <c r="B6" s="341"/>
      <c r="C6" s="341"/>
      <c r="D6" s="341"/>
      <c r="E6" s="341"/>
      <c r="F6" s="341"/>
      <c r="G6" s="341"/>
      <c r="H6" s="69">
        <f>SUMIF(PurchasesExempt,"=Import",AmtBfrVATExempt)</f>
        <v>0</v>
      </c>
      <c r="I6" s="56"/>
      <c r="J6" s="56"/>
    </row>
    <row r="7" spans="1:10" ht="16.5" x14ac:dyDescent="0.3">
      <c r="A7" s="341" t="s">
        <v>1004</v>
      </c>
      <c r="B7" s="341"/>
      <c r="C7" s="341"/>
      <c r="D7" s="341"/>
      <c r="E7" s="341"/>
      <c r="F7" s="341"/>
      <c r="G7" s="341"/>
      <c r="H7" s="118"/>
      <c r="I7" s="56"/>
      <c r="J7" s="56"/>
    </row>
    <row r="8" spans="1:10" ht="16.5" x14ac:dyDescent="0.3">
      <c r="A8" s="341" t="s">
        <v>975</v>
      </c>
      <c r="B8" s="341"/>
      <c r="C8" s="341"/>
      <c r="D8" s="341"/>
      <c r="E8" s="341"/>
      <c r="F8" s="341"/>
      <c r="G8" s="341"/>
      <c r="H8" s="69">
        <f>SUM(Sch8.PurchaseAmtWithPINTO,Sch8.AmtBfrVATWithoutPINTO,Sch8.AmtBfrVATWithoutPINAddTO)</f>
        <v>0</v>
      </c>
      <c r="I8" s="56"/>
      <c r="J8" s="56"/>
    </row>
    <row r="9" spans="1:10" ht="37.5" customHeight="1" x14ac:dyDescent="0.25">
      <c r="A9" s="119"/>
      <c r="B9" s="119"/>
      <c r="C9" s="119"/>
      <c r="D9" s="119"/>
      <c r="E9" s="119"/>
      <c r="F9" s="119"/>
      <c r="G9" s="119"/>
      <c r="H9" s="119"/>
      <c r="I9" s="56"/>
      <c r="J9" s="56"/>
    </row>
    <row r="10" spans="1:10" ht="37.5" customHeight="1" x14ac:dyDescent="0.25">
      <c r="A10" s="119"/>
      <c r="B10" s="119"/>
      <c r="C10" s="119"/>
      <c r="D10" s="119"/>
      <c r="E10" s="119"/>
      <c r="F10" s="119"/>
      <c r="G10" s="119"/>
      <c r="H10" s="119"/>
      <c r="I10" s="56"/>
      <c r="J10" s="56"/>
    </row>
    <row r="11" spans="1:10" hidden="1" x14ac:dyDescent="0.25">
      <c r="A11" s="119"/>
      <c r="B11" s="119"/>
      <c r="C11" s="119"/>
      <c r="D11" s="119"/>
      <c r="E11" s="119"/>
      <c r="F11" s="119"/>
      <c r="G11" s="119"/>
      <c r="H11" s="119"/>
      <c r="I11" s="56"/>
      <c r="J11" s="56"/>
    </row>
    <row r="12" spans="1:10" hidden="1" x14ac:dyDescent="0.25">
      <c r="A12" s="119"/>
      <c r="B12" s="119"/>
      <c r="C12" s="119"/>
      <c r="D12" s="119"/>
      <c r="E12" s="119"/>
      <c r="F12" s="119"/>
      <c r="G12" s="119"/>
      <c r="H12" s="119"/>
      <c r="I12" s="56"/>
      <c r="J12" s="56"/>
    </row>
    <row r="13" spans="1:10" hidden="1" x14ac:dyDescent="0.25">
      <c r="A13" s="119"/>
      <c r="B13" s="119"/>
      <c r="C13" s="119"/>
      <c r="D13" s="119"/>
      <c r="E13" s="119"/>
      <c r="F13" s="119"/>
      <c r="G13" s="119"/>
      <c r="H13" s="119"/>
      <c r="I13" s="56"/>
      <c r="J13" s="56"/>
    </row>
    <row r="14" spans="1:10" hidden="1" x14ac:dyDescent="0.25">
      <c r="A14" s="119"/>
      <c r="B14" s="119"/>
      <c r="C14" s="119"/>
      <c r="D14" s="119"/>
      <c r="E14" s="119"/>
      <c r="F14" s="119"/>
      <c r="G14" s="119"/>
      <c r="H14" s="119"/>
      <c r="I14" s="56"/>
      <c r="J14" s="56"/>
    </row>
    <row r="15" spans="1:10" hidden="1" x14ac:dyDescent="0.25">
      <c r="A15" s="119"/>
      <c r="B15" s="119"/>
      <c r="C15" s="119"/>
      <c r="D15" s="119"/>
      <c r="E15" s="119"/>
      <c r="F15" s="119"/>
      <c r="G15" s="119"/>
      <c r="H15" s="119"/>
      <c r="I15" s="56"/>
      <c r="J15" s="56"/>
    </row>
  </sheetData>
  <sheetProtection password="94AB" sheet="1" objects="1" scenarios="1" selectLockedCells="1"/>
  <mergeCells count="5">
    <mergeCell ref="A1:H1"/>
    <mergeCell ref="A5:G5"/>
    <mergeCell ref="A6:G6"/>
    <mergeCell ref="A7:G7"/>
    <mergeCell ref="A8:G8"/>
  </mergeCells>
  <dataValidations xWindow="30063" yWindow="25502" count="10">
    <dataValidation type="textLength" allowBlank="1" showInputMessage="1" showErrorMessage="1" errorTitle="Data Error:" error="Please enter PIN in proper format.  " promptTitle="Alphanumeric:" prompt="Enter 11 digit alphanumeric values for PIN. " sqref="B3:B4">
      <formula1>11</formula1>
      <formula2>11</formula2>
    </dataValidation>
    <dataValidation type="textLength" operator="lessThanOrEqual" allowBlank="1" showInputMessage="1" showErrorMessage="1" errorTitle="Data Error:" error="Please enter alphanumeric value of length less than or equal to 200  characters." promptTitle="Alphanumeric:" prompt="Enter alphanumeric value of length less than or equal to 200  characters.Special characters like Space , - . / : are allowed." sqref="F3:F4">
      <formula1>200</formula1>
      <formula2>0</formula2>
    </dataValidation>
    <dataValidation type="textLength" operator="lessThanOrEqual" allowBlank="1" showInputMessage="1" showErrorMessage="1" errorTitle="Data Error:" error="Please enter alphanumeric value of length less than or equal to 50  characters." promptTitle="Alphanumeric:" prompt="Enter alphanumeric value of length less than or equal to 50  characters.Special characters like Space , - . / : are allowed." sqref="C3:C4">
      <formula1>50</formula1>
      <formula2>0</formula2>
    </dataValidation>
    <dataValidation type="textLength" operator="lessThanOrEqual" allowBlank="1" showInputMessage="1" showErrorMessage="1" errorTitle="Data Error:" error="Please enter alphanumeric value of length less than or equal to 40  characters." promptTitle="Alphanumeric:" prompt="Enter alphanumeric value of length less than or equal to 40  characters.Special characters like Space , - . / : are allowed." sqref="E4">
      <formula1>40</formula1>
    </dataValidation>
    <dataValidation type="textLength" operator="lessThanOrEqual" allowBlank="1" showInputMessage="1" showErrorMessage="1" errorTitle="Data Error:" error="Please enter alphanumeric value of length less than or equal to 20  characters." promptTitle="Alphanumeric:" prompt="Enter alphanumeric value of length less than or equal to 20  characters.Special characters are not allowed." sqref="G3:G4">
      <formula1>20</formula1>
      <formula2>0</formula2>
    </dataValidation>
    <dataValidation type="decimal" allowBlank="1" showInputMessage="1" showErrorMessage="1" errorTitle="Data Error:" error="Please enter positive numeric value of length less than or equal to 15 digit." promptTitle="Numeric:" prompt="Enter numeric value of length less than or equal to 15 digit." sqref="H3:H4">
      <formula1>-999999999999999</formula1>
      <formula2>999999999999999</formula2>
    </dataValidation>
    <dataValidation type="textLength" allowBlank="1" showInputMessage="1" showErrorMessage="1" errorTitle="Data Error:" error="Please enter date value in dd/mm/yyyy format." promptTitle="Date:" prompt="Enter date value in dd/mm/yyyy format." sqref="D3:D4">
      <formula1>8</formula1>
      <formula2>10</formula2>
    </dataValidation>
    <dataValidation type="decimal" allowBlank="1" showInputMessage="1" showErrorMessage="1" errorTitle="Data Error:" error="Please Enter numeric value of length less than or equal to 15 digits." promptTitle="Numeric:" prompt="Enter numeric value of length less than or equal to 15 digits." sqref="H7">
      <formula1>-999999999999999</formula1>
      <formula2>999999999999999</formula2>
    </dataValidation>
    <dataValidation type="list" allowBlank="1" showInputMessage="1" showErrorMessage="1" error="Please select data from DropDown Only. " promptTitle="List:" prompt="Select data from DropDown List. " sqref="A3:A4">
      <formula1>TypesOfPurchases</formula1>
      <formula2>0</formula2>
    </dataValidation>
    <dataValidation type="textLength" operator="lessThanOrEqual" allowBlank="1" showInputMessage="1" showErrorMessage="1" errorTitle="Data Error:" error="Please enter alphanumeric value of length less than or equal to 40  characters." promptTitle="Alphanumeric:" prompt="Enter alphanumeric value of length less than or equal to 40  characters.Special characters like Space , - . / : are allowed." sqref="E3">
      <formula1>40</formula1>
    </dataValidation>
  </dataValidations>
  <pageMargins left="0.7" right="0.7" top="0.75" bottom="0.75" header="0.51180555555555551" footer="0.51180555555555551"/>
  <pageSetup firstPageNumber="0" orientation="portrait" horizontalDpi="300" verticalDpi="300"/>
  <headerFooter alignWithMargins="0"/>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tabColor rgb="FFA9C000"/>
  </sheetPr>
  <dimension ref="A1:I7"/>
  <sheetViews>
    <sheetView topLeftCell="C1" workbookViewId="0">
      <selection activeCell="A3" sqref="A3:H4"/>
    </sheetView>
  </sheetViews>
  <sheetFormatPr defaultColWidth="0" defaultRowHeight="15" zeroHeight="1" x14ac:dyDescent="0.25"/>
  <cols>
    <col min="1" max="7" width="27.5703125" customWidth="1"/>
    <col min="8" max="8" width="10.42578125" style="120" customWidth="1"/>
    <col min="9" max="9" width="11.140625" style="121" customWidth="1"/>
  </cols>
  <sheetData>
    <row r="1" spans="1:9" ht="31.5" customHeight="1" x14ac:dyDescent="0.25">
      <c r="A1" s="363" t="s">
        <v>832</v>
      </c>
      <c r="B1" s="363"/>
      <c r="C1" s="363"/>
      <c r="D1" s="363"/>
      <c r="E1" s="363"/>
      <c r="F1" s="363"/>
      <c r="G1" s="363"/>
      <c r="H1" s="122"/>
      <c r="I1" s="122"/>
    </row>
    <row r="2" spans="1:9" ht="33" x14ac:dyDescent="0.25">
      <c r="A2" s="75" t="s">
        <v>730</v>
      </c>
      <c r="B2" s="75" t="s">
        <v>582</v>
      </c>
      <c r="C2" s="75" t="s">
        <v>829</v>
      </c>
      <c r="D2" s="75" t="s">
        <v>580</v>
      </c>
      <c r="E2" s="75" t="s">
        <v>581</v>
      </c>
      <c r="F2" s="75" t="s">
        <v>830</v>
      </c>
      <c r="G2" s="75" t="s">
        <v>1005</v>
      </c>
      <c r="H2" s="122"/>
      <c r="I2" s="122"/>
    </row>
    <row r="3" spans="1:9" ht="15.75" x14ac:dyDescent="0.25">
      <c r="A3" s="90"/>
      <c r="B3" s="90"/>
      <c r="C3" s="55"/>
      <c r="D3" s="55"/>
      <c r="E3" s="90"/>
      <c r="F3" s="90"/>
      <c r="G3" s="123"/>
      <c r="H3" s="122" t="str">
        <f>IF(COUNTBLANK(A3:G3)=7,"","VCSIK")</f>
        <v/>
      </c>
      <c r="I3" s="122" t="str">
        <f>CONCATENATE(C3,F3,G3)</f>
        <v/>
      </c>
    </row>
    <row r="4" spans="1:9" ht="15.75" x14ac:dyDescent="0.25">
      <c r="A4" s="90"/>
      <c r="B4" s="90"/>
      <c r="C4" s="55"/>
      <c r="D4" s="55"/>
      <c r="E4" s="90"/>
      <c r="F4" s="90"/>
      <c r="G4" s="123"/>
      <c r="H4" s="122" t="str">
        <f>IF(COUNTBLANK(A4:G4)=7,"","VCSIK")</f>
        <v/>
      </c>
      <c r="I4" s="122" t="str">
        <f>CONCATENATE(C4,F4,G4)</f>
        <v/>
      </c>
    </row>
    <row r="5" spans="1:9" ht="18" customHeight="1" x14ac:dyDescent="0.3">
      <c r="A5" s="364" t="s">
        <v>1006</v>
      </c>
      <c r="B5" s="364"/>
      <c r="C5" s="364"/>
      <c r="D5" s="364"/>
      <c r="E5" s="364"/>
      <c r="F5" s="364"/>
      <c r="G5" s="69">
        <f ca="1">SUM(G3:OFFSET(Sch10.AmountVatClaimableListTO,-1,0))</f>
        <v>0</v>
      </c>
      <c r="H5" s="122"/>
      <c r="I5" s="122"/>
    </row>
    <row r="6" spans="1:9" ht="37.5" customHeight="1" x14ac:dyDescent="0.25">
      <c r="A6" s="124"/>
      <c r="B6" s="124"/>
      <c r="C6" s="124"/>
      <c r="D6" s="124"/>
      <c r="E6" s="124"/>
      <c r="F6" s="124"/>
      <c r="G6" s="124"/>
      <c r="H6" s="122"/>
      <c r="I6" s="122"/>
    </row>
    <row r="7" spans="1:9" ht="37.5" customHeight="1" x14ac:dyDescent="0.25">
      <c r="A7" s="124"/>
      <c r="B7" s="124"/>
      <c r="C7" s="124"/>
      <c r="D7" s="124"/>
      <c r="E7" s="124"/>
      <c r="F7" s="124"/>
      <c r="G7" s="124"/>
      <c r="H7" s="122"/>
      <c r="I7" s="122"/>
    </row>
  </sheetData>
  <sheetProtection password="94AB" sheet="1" objects="1" scenarios="1" selectLockedCells="1"/>
  <mergeCells count="2">
    <mergeCell ref="A1:G1"/>
    <mergeCell ref="A5:F5"/>
  </mergeCells>
  <dataValidations xWindow="29386" yWindow="38738" count="8">
    <dataValidation type="textLength" allowBlank="1" showInputMessage="1" showErrorMessage="1" errorTitle="Data Error:" error="Please enter date value in dd/mm/yyyy format." promptTitle="Date:" prompt="Enter date value in dd/mm/yyyy format." sqref="C3:C4">
      <formula1>10</formula1>
      <formula2>10</formula2>
    </dataValidation>
    <dataValidation type="textLength" operator="lessThanOrEqual" allowBlank="1" showInputMessage="1" showErrorMessage="1" errorTitle="Data Error:" error="Please enter alphanumeric value of length less than or equal to 200  characters." promptTitle="Alphanumeric:" prompt="Enter alphanumeric value of length less than or equal to 200  characters.Special characters like Space , - . / : are allowed." sqref="B3:B4">
      <formula1>200</formula1>
      <formula2>0</formula2>
    </dataValidation>
    <dataValidation type="textLength" allowBlank="1" showInputMessage="1" showErrorMessage="1" errorTitle="Data Error:" error="Please enter date value in dd/mm/yyyy format." promptTitle="Date:" prompt="Enter date value in dd/mm/yyyy format." sqref="D3:D4">
      <formula1>10</formula1>
      <formula2>11</formula2>
    </dataValidation>
    <dataValidation type="textLength" operator="lessThanOrEqual" allowBlank="1" showInputMessage="1" showErrorMessage="1" errorTitle="Data Error:" error="Please enter alphanumeric value of length less than or equal to 50  characters." promptTitle="Alphanumeric:" prompt="Enter alphanumeric value of length less than or equal to 50  characters.Special characters like Space , - . / : are allowed." sqref="A3:A4">
      <formula1>50</formula1>
      <formula2>0</formula2>
    </dataValidation>
    <dataValidation type="textLength" operator="lessThanOrEqual" allowBlank="1" showInputMessage="1" showErrorMessage="1" errorTitle="Data Error:" error="Please enter alphanumeric value of length less than or equal to 40  characters." promptTitle="Alphanumeric:" prompt="Enter alphanumeric value of length less than or equal to 40  characters.Special characters like Space , - . / : are allowed." sqref="E4">
      <formula1>40</formula1>
    </dataValidation>
    <dataValidation type="decimal" allowBlank="1" showInputMessage="1" showErrorMessage="1" errorTitle="Data Error:" error="Please enter positive numeric value of length less than or equal to 15 digit." promptTitle="Numeric:" prompt="Enter numeric value of length less than or equal to 15 digit." sqref="G3:G4">
      <formula1>0</formula1>
      <formula2>999999999999999</formula2>
    </dataValidation>
    <dataValidation type="textLength" operator="lessThanOrEqual" allowBlank="1" showInputMessage="1" showErrorMessage="1" errorTitle="Data Error:" error="Please enter Numeric value of length less than or equal to 20  characters." promptTitle="Numeric:" prompt="Enter Numeric value of length less than or equal to 20  characters.Special characters like - is allowed." sqref="F3:F4">
      <formula1>20</formula1>
      <formula2>0</formula2>
    </dataValidation>
    <dataValidation type="textLength" operator="lessThanOrEqual" allowBlank="1" showInputMessage="1" showErrorMessage="1" errorTitle="Data Error:" error="Please enter alphanumeric value of length less than or equal to 40  characters." promptTitle="Alphanumeric:" prompt="Enter alphanumeric value of length less than or equal to 40  characters.Special characters like Space , - . / : are allowed." sqref="E3">
      <formula1>40</formula1>
    </dataValidation>
  </dataValidations>
  <pageMargins left="0.7" right="0.7" top="0.75" bottom="0.75" header="0.51180555555555551" footer="0.51180555555555551"/>
  <pageSetup firstPageNumber="0" orientation="portrait" horizontalDpi="300" verticalDpi="300"/>
  <headerFooter alignWithMargins="0"/>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D60"/>
  <sheetViews>
    <sheetView workbookViewId="0">
      <selection activeCell="A4" sqref="A4"/>
    </sheetView>
  </sheetViews>
  <sheetFormatPr defaultColWidth="0" defaultRowHeight="15" customHeight="1" zeroHeight="1" x14ac:dyDescent="0.25"/>
  <cols>
    <col min="1" max="3" width="27.5703125" style="125" customWidth="1"/>
    <col min="4" max="4" width="14.42578125" style="235" customWidth="1"/>
  </cols>
  <sheetData>
    <row r="1" spans="1:4" s="126" customFormat="1" ht="31.5" customHeight="1" x14ac:dyDescent="0.3">
      <c r="A1" s="371" t="s">
        <v>560</v>
      </c>
      <c r="B1" s="371"/>
      <c r="C1" s="371"/>
      <c r="D1" s="223"/>
    </row>
    <row r="2" spans="1:4" s="126" customFormat="1" ht="21" customHeight="1" x14ac:dyDescent="0.3">
      <c r="A2" s="368" t="s">
        <v>570</v>
      </c>
      <c r="B2" s="369"/>
      <c r="C2" s="370"/>
      <c r="D2" s="223"/>
    </row>
    <row r="3" spans="1:4" s="225" customFormat="1" ht="33" x14ac:dyDescent="0.25">
      <c r="A3" s="224" t="s">
        <v>830</v>
      </c>
      <c r="B3" s="224" t="s">
        <v>854</v>
      </c>
      <c r="C3" s="224" t="s">
        <v>1007</v>
      </c>
      <c r="D3" s="223"/>
    </row>
    <row r="4" spans="1:4" ht="15.75" x14ac:dyDescent="0.25">
      <c r="A4" s="226"/>
      <c r="B4" s="227"/>
      <c r="C4" s="228"/>
      <c r="D4" s="223" t="str">
        <f>IF(COUNTBLANK(A4:C4)=3,"","INCMADV")</f>
        <v/>
      </c>
    </row>
    <row r="5" spans="1:4" ht="15.75" x14ac:dyDescent="0.25">
      <c r="A5" s="226"/>
      <c r="B5" s="227"/>
      <c r="C5" s="228"/>
      <c r="D5" s="223" t="str">
        <f>IF(COUNTBLANK(A5:C5)=3,"","INCMADV")</f>
        <v/>
      </c>
    </row>
    <row r="6" spans="1:4" ht="16.5" customHeight="1" x14ac:dyDescent="0.3">
      <c r="A6" s="372" t="s">
        <v>975</v>
      </c>
      <c r="B6" s="372"/>
      <c r="C6" s="229">
        <f ca="1">SUM(C4:OFFSET(Sch10.VATPaidDtlsTO,-1,0))</f>
        <v>0</v>
      </c>
      <c r="D6" s="223"/>
    </row>
    <row r="7" spans="1:4" ht="40.5" customHeight="1" x14ac:dyDescent="0.25">
      <c r="A7" s="230"/>
      <c r="B7" s="230"/>
      <c r="C7" s="230"/>
      <c r="D7" s="223"/>
    </row>
    <row r="8" spans="1:4" ht="21" customHeight="1" x14ac:dyDescent="0.25">
      <c r="A8" s="368" t="s">
        <v>567</v>
      </c>
      <c r="B8" s="369"/>
      <c r="C8" s="370"/>
      <c r="D8" s="231"/>
    </row>
    <row r="9" spans="1:4" ht="33" customHeight="1" x14ac:dyDescent="0.25">
      <c r="A9" s="224" t="s">
        <v>830</v>
      </c>
      <c r="B9" s="224" t="s">
        <v>854</v>
      </c>
      <c r="C9" s="224" t="s">
        <v>1007</v>
      </c>
      <c r="D9" s="223"/>
    </row>
    <row r="10" spans="1:4" ht="15.75" customHeight="1" x14ac:dyDescent="0.25">
      <c r="A10" s="226" t="s">
        <v>1035</v>
      </c>
      <c r="B10" s="227" t="s">
        <v>1035</v>
      </c>
      <c r="C10" s="228"/>
      <c r="D10" s="223" t="str">
        <f>IF(COUNTBLANK(A10:C10)=3,"","SFASPMT")</f>
        <v/>
      </c>
    </row>
    <row r="11" spans="1:4" ht="15.75" customHeight="1" x14ac:dyDescent="0.25">
      <c r="A11" s="232"/>
      <c r="B11" s="233"/>
      <c r="C11" s="228"/>
      <c r="D11" s="223" t="str">
        <f>IF(COUNTBLANK(A11:C11)=3,"","SFASPMT")</f>
        <v/>
      </c>
    </row>
    <row r="12" spans="1:4" ht="16.5" customHeight="1" x14ac:dyDescent="0.3">
      <c r="A12" s="365" t="s">
        <v>975</v>
      </c>
      <c r="B12" s="365"/>
      <c r="C12" s="229">
        <f ca="1">SUM(C10:OFFSET(Sch10.VATSelfAssPaidDtlsTO,-1,0))</f>
        <v>0</v>
      </c>
      <c r="D12" s="223"/>
    </row>
    <row r="13" spans="1:4" ht="16.5" customHeight="1" x14ac:dyDescent="0.3">
      <c r="A13" s="366" t="s">
        <v>1008</v>
      </c>
      <c r="B13" s="367"/>
      <c r="C13" s="229">
        <f ca="1">SUM(Sch10.VATPaidDtlsTO,Sch10.VATSelfAssPaidDtlsTO)</f>
        <v>0</v>
      </c>
      <c r="D13" s="223"/>
    </row>
    <row r="14" spans="1:4" ht="15.75" customHeight="1" x14ac:dyDescent="0.25">
      <c r="A14" s="230"/>
      <c r="B14" s="230"/>
      <c r="C14" s="230"/>
      <c r="D14" s="223"/>
    </row>
    <row r="15" spans="1:4" ht="15.75" customHeight="1" x14ac:dyDescent="0.25">
      <c r="A15" s="230"/>
      <c r="B15" s="230"/>
      <c r="C15" s="230"/>
      <c r="D15" s="223"/>
    </row>
    <row r="16" spans="1:4" ht="15.75" customHeight="1" x14ac:dyDescent="0.25">
      <c r="A16" s="230"/>
      <c r="B16" s="230"/>
      <c r="C16" s="230"/>
      <c r="D16" s="223"/>
    </row>
    <row r="17" spans="1:4" ht="15.75" customHeight="1" x14ac:dyDescent="0.25">
      <c r="A17" s="368" t="s">
        <v>1091</v>
      </c>
      <c r="B17" s="369"/>
      <c r="C17" s="370"/>
      <c r="D17" s="223"/>
    </row>
    <row r="18" spans="1:4" ht="51.75" customHeight="1" x14ac:dyDescent="0.25">
      <c r="A18" s="224" t="s">
        <v>1092</v>
      </c>
      <c r="B18" s="224" t="s">
        <v>1042</v>
      </c>
      <c r="C18" s="224" t="s">
        <v>1043</v>
      </c>
      <c r="D18" s="234"/>
    </row>
    <row r="19" spans="1:4" ht="15.75" customHeight="1" x14ac:dyDescent="0.3">
      <c r="A19" s="303"/>
      <c r="B19" s="313"/>
      <c r="C19" s="303"/>
      <c r="D19" s="234"/>
    </row>
    <row r="20" spans="1:4" ht="15.75" customHeight="1" x14ac:dyDescent="0.3">
      <c r="A20" s="303"/>
      <c r="B20" s="313"/>
      <c r="C20" s="303"/>
      <c r="D20" s="234"/>
    </row>
    <row r="21" spans="1:4" ht="15.75" customHeight="1" x14ac:dyDescent="0.3">
      <c r="A21" s="365" t="s">
        <v>975</v>
      </c>
      <c r="B21" s="365"/>
      <c r="C21" s="229">
        <f ca="1">SUM(C19:OFFSET(Sch10.VATCrAdjVoucherDtlsTO,-1,0))</f>
        <v>0</v>
      </c>
      <c r="D21" s="234"/>
    </row>
    <row r="22" spans="1:4" ht="37.5" customHeight="1" x14ac:dyDescent="0.25">
      <c r="A22" s="230"/>
      <c r="B22" s="230"/>
      <c r="C22" s="230"/>
      <c r="D22" s="234"/>
    </row>
    <row r="23" spans="1:4" hidden="1" x14ac:dyDescent="0.25">
      <c r="A23" s="230"/>
      <c r="B23" s="230"/>
      <c r="C23" s="230"/>
      <c r="D23" s="223"/>
    </row>
    <row r="24" spans="1:4" hidden="1" x14ac:dyDescent="0.25">
      <c r="A24" s="230"/>
      <c r="B24" s="230"/>
      <c r="C24" s="230"/>
      <c r="D24" s="223"/>
    </row>
    <row r="25" spans="1:4" hidden="1" x14ac:dyDescent="0.25">
      <c r="A25" s="230"/>
      <c r="B25" s="230"/>
      <c r="C25" s="230"/>
      <c r="D25" s="223"/>
    </row>
    <row r="26" spans="1:4" hidden="1" x14ac:dyDescent="0.25">
      <c r="A26" s="230"/>
      <c r="B26" s="230"/>
      <c r="C26" s="230"/>
      <c r="D26" s="223"/>
    </row>
    <row r="27" spans="1:4" hidden="1" x14ac:dyDescent="0.25"/>
    <row r="28" spans="1:4" hidden="1" x14ac:dyDescent="0.25"/>
    <row r="29" spans="1:4" hidden="1" x14ac:dyDescent="0.25"/>
    <row r="30" spans="1:4" hidden="1" x14ac:dyDescent="0.25"/>
    <row r="31" spans="1:4" s="230" customFormat="1" x14ac:dyDescent="0.25"/>
    <row r="32" spans="1:4" s="230" customFormat="1" x14ac:dyDescent="0.25"/>
    <row r="33" s="230" customFormat="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idden="1" x14ac:dyDescent="0.25"/>
    <row r="46" hidden="1" x14ac:dyDescent="0.25"/>
    <row r="47" hidden="1" x14ac:dyDescent="0.25"/>
    <row r="48"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t="15" hidden="1" customHeight="1" x14ac:dyDescent="0.25"/>
    <row r="58" ht="15" hidden="1" customHeight="1" x14ac:dyDescent="0.25"/>
    <row r="59" ht="15" hidden="1" customHeight="1" x14ac:dyDescent="0.25"/>
    <row r="60" ht="15" hidden="1" customHeight="1" x14ac:dyDescent="0.25"/>
  </sheetData>
  <sheetProtection password="94AB" sheet="1" objects="1" scenarios="1" selectLockedCells="1"/>
  <mergeCells count="8">
    <mergeCell ref="A12:B12"/>
    <mergeCell ref="A13:B13"/>
    <mergeCell ref="A17:C17"/>
    <mergeCell ref="A21:B21"/>
    <mergeCell ref="A1:C1"/>
    <mergeCell ref="A2:C2"/>
    <mergeCell ref="A6:B6"/>
    <mergeCell ref="A8:C8"/>
  </mergeCells>
  <dataValidations xWindow="1040" yWindow="291" count="3">
    <dataValidation type="textLength" allowBlank="1" showInputMessage="1" showErrorMessage="1" errorTitle="Data Error:" error="Please enter date value in dd/mm/yyyy format." promptTitle="Date:" prompt="Enter date value in dd/mm/yyyy format." sqref="B10:B11 B4:B5 B19:B20">
      <formula1>10</formula1>
      <formula2>11</formula2>
    </dataValidation>
    <dataValidation type="decimal" allowBlank="1" showInputMessage="1" showErrorMessage="1" errorTitle="Data Error:" error="Please enter positive numeric value of length less than or equal to 15 digit." promptTitle="Numeric:" prompt="Enter numeric value of length less than or equal to 15 digit." sqref="C10:C11 C4:C5 C19:C20">
      <formula1>0</formula1>
      <formula2>999999999999999</formula2>
    </dataValidation>
    <dataValidation type="textLength" operator="lessThanOrEqual" allowBlank="1" showInputMessage="1" showErrorMessage="1" errorTitle="Data Error:" error="Please enter Numeric value of length less than or equal to 20  characters." promptTitle="Numeric:" prompt="Enter Numeric value of length less than or equal to 20  characters.Special characters like - is allowed." sqref="A10:A11 A4:A5 A19:A20">
      <formula1>20</formula1>
    </dataValidation>
  </dataValidations>
  <pageMargins left="0.7" right="0.7" top="0.75" bottom="0.75" header="0.51180555555555551" footer="0.51180555555555551"/>
  <pageSetup firstPageNumber="0" orientation="portrait" horizontalDpi="300" verticalDpi="300"/>
  <headerFooter alignWithMargins="0"/>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A1:IU31"/>
  <sheetViews>
    <sheetView zoomScaleNormal="100" workbookViewId="0">
      <selection activeCell="C3" sqref="C3"/>
    </sheetView>
  </sheetViews>
  <sheetFormatPr defaultColWidth="0" defaultRowHeight="15" customHeight="1" zeroHeight="1" x14ac:dyDescent="0.25"/>
  <cols>
    <col min="1" max="5" width="27.5703125" style="257" customWidth="1"/>
    <col min="6" max="6" width="9.5703125" style="257" customWidth="1"/>
    <col min="7" max="7" width="14.42578125" style="257" hidden="1" customWidth="1"/>
    <col min="8" max="8" width="14.42578125" style="262" hidden="1" customWidth="1"/>
    <col min="9" max="255" width="0" style="261" hidden="1" customWidth="1"/>
    <col min="256" max="16384" width="8.42578125" style="261" hidden="1"/>
  </cols>
  <sheetData>
    <row r="1" spans="1:11" s="257" customFormat="1" ht="31.5" customHeight="1" x14ac:dyDescent="0.3">
      <c r="A1" s="376" t="s">
        <v>1144</v>
      </c>
      <c r="B1" s="377"/>
      <c r="C1" s="377"/>
      <c r="D1" s="377"/>
      <c r="E1" s="378"/>
      <c r="F1" s="270"/>
      <c r="G1" s="255"/>
      <c r="H1" s="256"/>
    </row>
    <row r="2" spans="1:11" s="259" customFormat="1" ht="33" x14ac:dyDescent="0.25">
      <c r="A2" s="258" t="s">
        <v>1115</v>
      </c>
      <c r="B2" s="258" t="s">
        <v>1116</v>
      </c>
      <c r="C2" s="258" t="s">
        <v>1117</v>
      </c>
      <c r="D2" s="258" t="s">
        <v>1118</v>
      </c>
      <c r="E2" s="258" t="s">
        <v>1132</v>
      </c>
      <c r="F2" s="270"/>
      <c r="G2" s="268"/>
      <c r="H2" s="256"/>
    </row>
    <row r="3" spans="1:11" ht="15.75" customHeight="1" x14ac:dyDescent="0.3">
      <c r="A3" s="303"/>
      <c r="B3" s="303"/>
      <c r="C3" s="303"/>
      <c r="D3" s="303"/>
      <c r="E3" s="303"/>
      <c r="F3" s="270"/>
      <c r="G3" s="269" t="s">
        <v>1130</v>
      </c>
      <c r="H3" s="256" t="s">
        <v>1131</v>
      </c>
      <c r="I3" s="260">
        <v>100</v>
      </c>
      <c r="J3" s="261">
        <v>100</v>
      </c>
      <c r="K3" s="261">
        <v>100</v>
      </c>
    </row>
    <row r="4" spans="1:11" ht="16.5" x14ac:dyDescent="0.3">
      <c r="A4" s="303"/>
      <c r="B4" s="303"/>
      <c r="C4" s="303"/>
      <c r="D4" s="303"/>
      <c r="E4" s="303"/>
      <c r="F4" s="270"/>
      <c r="G4" s="269"/>
      <c r="H4" s="256"/>
      <c r="I4" s="260"/>
    </row>
    <row r="5" spans="1:11" ht="16.5" customHeight="1" x14ac:dyDescent="0.25">
      <c r="A5" s="373" t="s">
        <v>975</v>
      </c>
      <c r="B5" s="374"/>
      <c r="C5" s="374"/>
      <c r="D5" s="375"/>
      <c r="E5" s="272">
        <f ca="1">SUM(E3:OFFSET(WithHolding.ListTO,-1,0))</f>
        <v>0</v>
      </c>
      <c r="F5" s="270"/>
      <c r="G5" s="269"/>
      <c r="H5" s="256"/>
    </row>
    <row r="6" spans="1:11" ht="37.5" customHeight="1" x14ac:dyDescent="0.25">
      <c r="E6" s="270"/>
      <c r="F6" s="270"/>
      <c r="G6" s="268"/>
      <c r="H6" s="257"/>
    </row>
    <row r="7" spans="1:11" ht="30.75" customHeight="1" x14ac:dyDescent="0.25">
      <c r="E7" s="270"/>
      <c r="F7" s="270"/>
      <c r="H7" s="257"/>
    </row>
    <row r="8" spans="1:11" ht="15" customHeight="1" x14ac:dyDescent="0.25">
      <c r="E8" s="270"/>
      <c r="F8" s="270"/>
    </row>
    <row r="9" spans="1:11" ht="15" hidden="1" customHeight="1" x14ac:dyDescent="0.25"/>
    <row r="10" spans="1:11" ht="15" hidden="1" customHeight="1" x14ac:dyDescent="0.25"/>
    <row r="11" spans="1:11" ht="15" hidden="1" customHeight="1" x14ac:dyDescent="0.25"/>
    <row r="12" spans="1:11" ht="15" hidden="1" customHeight="1" x14ac:dyDescent="0.25"/>
    <row r="13" spans="1:11" ht="15" hidden="1" customHeight="1" x14ac:dyDescent="0.25"/>
    <row r="14" spans="1:11" ht="15" hidden="1" customHeight="1" x14ac:dyDescent="0.25"/>
    <row r="15" spans="1:11" ht="15" hidden="1" customHeight="1" x14ac:dyDescent="0.25"/>
    <row r="16" spans="1:11" ht="15" hidden="1" customHeight="1" x14ac:dyDescent="0.25"/>
    <row r="17" ht="15" hidden="1" customHeight="1" x14ac:dyDescent="0.25"/>
    <row r="18" ht="15" hidden="1" customHeight="1" x14ac:dyDescent="0.25"/>
    <row r="19" ht="15" hidden="1" customHeight="1" x14ac:dyDescent="0.25"/>
    <row r="20" ht="15" hidden="1" customHeight="1" x14ac:dyDescent="0.25"/>
    <row r="21" ht="15" hidden="1" customHeight="1" x14ac:dyDescent="0.25"/>
    <row r="22" ht="15" hidden="1" customHeight="1" x14ac:dyDescent="0.25"/>
    <row r="23" ht="15" hidden="1" customHeight="1" x14ac:dyDescent="0.25"/>
    <row r="24" ht="15" hidden="1" customHeight="1" x14ac:dyDescent="0.25"/>
    <row r="25" ht="15" hidden="1" customHeight="1" x14ac:dyDescent="0.25"/>
    <row r="26" ht="15" hidden="1" customHeight="1" x14ac:dyDescent="0.25"/>
    <row r="27" ht="15" hidden="1" customHeight="1" x14ac:dyDescent="0.25"/>
    <row r="28" ht="15" hidden="1" customHeight="1" x14ac:dyDescent="0.25"/>
    <row r="29" ht="15" hidden="1" customHeight="1" x14ac:dyDescent="0.25"/>
    <row r="30" ht="15" hidden="1" customHeight="1" x14ac:dyDescent="0.25"/>
    <row r="31" ht="15" hidden="1" customHeight="1" x14ac:dyDescent="0.25"/>
  </sheetData>
  <sheetProtection password="94AB" sheet="1" objects="1" scenarios="1" selectLockedCells="1"/>
  <mergeCells count="2">
    <mergeCell ref="A5:D5"/>
    <mergeCell ref="A1:E1"/>
  </mergeCells>
  <dataValidations xWindow="1088" yWindow="512" count="2">
    <dataValidation type="decimal" allowBlank="1" showInputMessage="1" showErrorMessage="1" errorTitle="Data Error:" error="Please enter positive numeric value of length less than or equal to 15 digit." promptTitle="Numeric:" prompt="Enter numeric value of length less than or equal to 15 digit." sqref="F3:F4">
      <formula1>0</formula1>
      <formula2>999999999999999</formula2>
    </dataValidation>
    <dataValidation allowBlank="1" showErrorMessage="1" sqref="A3:E4"/>
  </dataValidations>
  <pageMargins left="0.7" right="0.7" top="0.75" bottom="0.75" header="0.51180555555555551" footer="0.51180555555555551"/>
  <pageSetup paperSize="9" firstPageNumber="0" orientation="portrait" horizontalDpi="300" verticalDpi="300" r:id="rId1"/>
  <headerFooter alignWithMargins="0"/>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F20"/>
  <sheetViews>
    <sheetView workbookViewId="0">
      <selection activeCell="C3" sqref="C3"/>
    </sheetView>
  </sheetViews>
  <sheetFormatPr defaultColWidth="0" defaultRowHeight="15.75" zeroHeight="1" x14ac:dyDescent="0.25"/>
  <cols>
    <col min="1" max="1" width="8.5703125" style="57" customWidth="1"/>
    <col min="2" max="2" width="80.5703125" style="57" customWidth="1"/>
    <col min="3" max="3" width="27.5703125" style="57" customWidth="1"/>
    <col min="4" max="4" width="10.5703125" style="57" customWidth="1"/>
    <col min="5" max="5" width="27.5703125" style="57" customWidth="1"/>
    <col min="6" max="6" width="14.42578125" style="127" customWidth="1"/>
    <col min="7" max="16384" width="0" style="57" hidden="1"/>
  </cols>
  <sheetData>
    <row r="1" spans="1:6" s="129" customFormat="1" ht="31.5" customHeight="1" x14ac:dyDescent="0.25">
      <c r="A1" s="379" t="s">
        <v>1119</v>
      </c>
      <c r="B1" s="379"/>
      <c r="C1" s="379"/>
      <c r="D1" s="379"/>
      <c r="E1" s="379"/>
      <c r="F1" s="128"/>
    </row>
    <row r="2" spans="1:6" ht="33" x14ac:dyDescent="0.25">
      <c r="A2" s="130" t="s">
        <v>26</v>
      </c>
      <c r="B2" s="131" t="s">
        <v>1009</v>
      </c>
      <c r="C2" s="132" t="s">
        <v>1010</v>
      </c>
      <c r="D2" s="132" t="s">
        <v>1011</v>
      </c>
      <c r="E2" s="133" t="s">
        <v>1012</v>
      </c>
      <c r="F2" s="128"/>
    </row>
    <row r="3" spans="1:6" ht="31.5" x14ac:dyDescent="0.25">
      <c r="A3" s="134">
        <v>1</v>
      </c>
      <c r="B3" s="135" t="s">
        <v>1013</v>
      </c>
      <c r="C3" s="136">
        <f ca="1">ROUND(Sch1.GeneralRateSalesDtlsTO,2)</f>
        <v>0</v>
      </c>
      <c r="D3" s="312" t="s">
        <v>1241</v>
      </c>
      <c r="E3" s="137">
        <f ca="1">Sch1.GeneralRateSalesVATTO</f>
        <v>0</v>
      </c>
      <c r="F3" s="128"/>
    </row>
    <row r="4" spans="1:6" ht="31.5" x14ac:dyDescent="0.25">
      <c r="A4" s="134">
        <v>2</v>
      </c>
      <c r="B4" s="135" t="s">
        <v>1014</v>
      </c>
      <c r="C4" s="136">
        <f ca="1">ROUND(Sch2.OtherRateSalesDtlsTO,2)</f>
        <v>0</v>
      </c>
      <c r="D4" s="136">
        <v>8</v>
      </c>
      <c r="E4" s="137">
        <f ca="1">(C4*D4/100)</f>
        <v>0</v>
      </c>
      <c r="F4" s="128"/>
    </row>
    <row r="5" spans="1:6" ht="31.5" x14ac:dyDescent="0.25">
      <c r="A5" s="134">
        <v>3</v>
      </c>
      <c r="B5" s="135" t="s">
        <v>1015</v>
      </c>
      <c r="C5" s="136">
        <f ca="1">ROUND(Sch3.ZeroRateSalesSecASecBTO,2)</f>
        <v>0</v>
      </c>
      <c r="D5" s="136">
        <v>0</v>
      </c>
      <c r="E5" s="137">
        <v>0</v>
      </c>
      <c r="F5" s="128"/>
    </row>
    <row r="6" spans="1:6" x14ac:dyDescent="0.25">
      <c r="A6" s="134">
        <v>4</v>
      </c>
      <c r="B6" s="135" t="s">
        <v>1016</v>
      </c>
      <c r="C6" s="136">
        <f ca="1">ROUND(Sch4.ExemptSalesDtlsTO,2)</f>
        <v>0</v>
      </c>
      <c r="D6" s="138" t="s">
        <v>1017</v>
      </c>
      <c r="E6" s="139"/>
      <c r="F6" s="128"/>
    </row>
    <row r="7" spans="1:6" ht="16.5" x14ac:dyDescent="0.3">
      <c r="A7" s="60">
        <v>5</v>
      </c>
      <c r="B7" s="140" t="s">
        <v>1018</v>
      </c>
      <c r="C7" s="141">
        <f ca="1">ROUND(SUM(C3:C6),2)</f>
        <v>0</v>
      </c>
      <c r="D7" s="142" t="s">
        <v>1019</v>
      </c>
      <c r="E7" s="139"/>
      <c r="F7" s="128"/>
    </row>
    <row r="8" spans="1:6" ht="16.5" x14ac:dyDescent="0.3">
      <c r="A8" s="143">
        <v>6</v>
      </c>
      <c r="B8" s="144" t="s">
        <v>1020</v>
      </c>
      <c r="C8" s="145"/>
      <c r="D8" s="146"/>
      <c r="E8" s="147">
        <f ca="1">SUM(SecB.VATChargedOnGR,SecB.VATChargedOnOR,SecB.VATChargedOnZR)</f>
        <v>0</v>
      </c>
      <c r="F8" s="128"/>
    </row>
    <row r="9" spans="1:6" x14ac:dyDescent="0.25">
      <c r="A9" s="148"/>
      <c r="B9" s="148"/>
      <c r="C9" s="148"/>
      <c r="D9" s="148"/>
      <c r="E9" s="148"/>
      <c r="F9" s="149"/>
    </row>
    <row r="10" spans="1:6" x14ac:dyDescent="0.25">
      <c r="A10" s="150"/>
      <c r="B10" s="150"/>
      <c r="C10" s="150"/>
      <c r="D10" s="150"/>
      <c r="E10" s="150"/>
      <c r="F10" s="149"/>
    </row>
    <row r="11" spans="1:6" s="129" customFormat="1" ht="31.5" customHeight="1" x14ac:dyDescent="0.25">
      <c r="A11" s="380" t="s">
        <v>1120</v>
      </c>
      <c r="B11" s="380"/>
      <c r="C11" s="380"/>
      <c r="D11" s="380"/>
      <c r="E11" s="380"/>
      <c r="F11" s="128"/>
    </row>
    <row r="12" spans="1:6" ht="33" x14ac:dyDescent="0.25">
      <c r="A12" s="151" t="s">
        <v>26</v>
      </c>
      <c r="B12" s="131" t="s">
        <v>1021</v>
      </c>
      <c r="C12" s="132" t="s">
        <v>1010</v>
      </c>
      <c r="D12" s="132" t="s">
        <v>1011</v>
      </c>
      <c r="E12" s="133" t="s">
        <v>1022</v>
      </c>
      <c r="F12" s="128"/>
    </row>
    <row r="13" spans="1:6" ht="31.5" x14ac:dyDescent="0.25">
      <c r="A13" s="134">
        <v>7</v>
      </c>
      <c r="B13" s="135" t="s">
        <v>1023</v>
      </c>
      <c r="C13" s="136">
        <f>Sch5.InputTaxPurchDtlsGRTO</f>
        <v>0</v>
      </c>
      <c r="D13" s="312" t="s">
        <v>1241</v>
      </c>
      <c r="E13" s="137">
        <f>Sch5.InputTaxPurchDtlsGRVATTO</f>
        <v>0</v>
      </c>
      <c r="F13" s="128"/>
    </row>
    <row r="14" spans="1:6" ht="31.5" x14ac:dyDescent="0.25">
      <c r="A14" s="134">
        <v>8</v>
      </c>
      <c r="B14" s="135" t="s">
        <v>1024</v>
      </c>
      <c r="C14" s="136">
        <f>Sch6.InputTaxPurchDtlsORTO</f>
        <v>0</v>
      </c>
      <c r="D14" s="136">
        <v>8</v>
      </c>
      <c r="E14" s="137">
        <f>(C14*D14/100)</f>
        <v>0</v>
      </c>
      <c r="F14" s="128"/>
    </row>
    <row r="15" spans="1:6" ht="31.5" x14ac:dyDescent="0.25">
      <c r="A15" s="134">
        <v>9</v>
      </c>
      <c r="B15" s="135" t="s">
        <v>1025</v>
      </c>
      <c r="C15" s="136">
        <f>Sch7.InputTaxPurchDtlsZRTO</f>
        <v>0</v>
      </c>
      <c r="D15" s="136">
        <v>0</v>
      </c>
      <c r="E15" s="139">
        <v>0</v>
      </c>
      <c r="F15" s="128"/>
    </row>
    <row r="16" spans="1:6" ht="31.5" x14ac:dyDescent="0.25">
      <c r="A16" s="134">
        <v>10</v>
      </c>
      <c r="B16" s="135" t="s">
        <v>1026</v>
      </c>
      <c r="C16" s="136">
        <f>Sch8.InputTaxPurchDtlsExemptTO</f>
        <v>0</v>
      </c>
      <c r="D16" s="152" t="s">
        <v>1017</v>
      </c>
      <c r="E16" s="139"/>
      <c r="F16" s="128"/>
    </row>
    <row r="17" spans="1:6" ht="16.5" x14ac:dyDescent="0.3">
      <c r="A17" s="60">
        <v>11</v>
      </c>
      <c r="B17" s="140" t="s">
        <v>1027</v>
      </c>
      <c r="C17" s="141">
        <f>SUM(C13:C16)</f>
        <v>0</v>
      </c>
      <c r="D17" s="152" t="s">
        <v>1019</v>
      </c>
      <c r="E17" s="153"/>
      <c r="F17" s="128"/>
    </row>
    <row r="18" spans="1:6" ht="16.5" x14ac:dyDescent="0.3">
      <c r="A18" s="143">
        <v>12</v>
      </c>
      <c r="B18" s="154" t="s">
        <v>1028</v>
      </c>
      <c r="C18" s="146"/>
      <c r="D18" s="146"/>
      <c r="E18" s="147">
        <f>SUM(E13:E15)</f>
        <v>0</v>
      </c>
      <c r="F18" s="128"/>
    </row>
    <row r="19" spans="1:6" s="155" customFormat="1" ht="37.5" customHeight="1" x14ac:dyDescent="0.25">
      <c r="A19" s="148"/>
      <c r="B19" s="148"/>
      <c r="C19" s="148"/>
      <c r="D19" s="148"/>
      <c r="E19" s="148"/>
      <c r="F19" s="149"/>
    </row>
    <row r="20" spans="1:6" s="156" customFormat="1" ht="37.5" customHeight="1" x14ac:dyDescent="0.25">
      <c r="A20" s="149"/>
      <c r="B20" s="149"/>
      <c r="C20" s="149"/>
      <c r="D20" s="149"/>
      <c r="E20" s="149"/>
      <c r="F20" s="149"/>
    </row>
  </sheetData>
  <sheetProtection password="94AB" sheet="1" objects="1" scenarios="1" selectLockedCells="1"/>
  <mergeCells count="2">
    <mergeCell ref="A1:E1"/>
    <mergeCell ref="A11:E11"/>
  </mergeCells>
  <dataValidations xWindow="47915" yWindow="16187" count="2">
    <dataValidation type="textLength" allowBlank="1" showErrorMessage="1" promptTitle="Currency" prompt="Please enter the amount in xxxxxxxxxx.xx format" sqref="C15">
      <formula1>0</formula1>
      <formula2>15</formula2>
    </dataValidation>
    <dataValidation type="textLength" allowBlank="1" showErrorMessage="1" error="Please Enter Numeric Data of maximum17 digits upto 2 Decimal Points" promptTitle="Currency" prompt="Please enter the amount in xxxxxxxxxx.xx format" sqref="C3:C7 E3:E4 E8">
      <formula1>0</formula1>
      <formula2>17</formula2>
    </dataValidation>
  </dataValidations>
  <pageMargins left="0.7" right="0.7" top="0.75" bottom="0.75" header="0.51180555555555551" footer="0.51180555555555551"/>
  <pageSetup firstPageNumber="0" orientation="portrait" horizontalDpi="300" verticalDpi="300"/>
  <headerFooter alignWithMargins="0"/>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D41"/>
  <sheetViews>
    <sheetView workbookViewId="0">
      <selection activeCell="C11" sqref="C11"/>
    </sheetView>
  </sheetViews>
  <sheetFormatPr defaultColWidth="0" defaultRowHeight="15.75" customHeight="1" zeroHeight="1" x14ac:dyDescent="0.25"/>
  <cols>
    <col min="1" max="1" width="8.5703125" style="57" customWidth="1"/>
    <col min="2" max="2" width="80.5703125" style="57" customWidth="1"/>
    <col min="3" max="3" width="27.5703125" style="57" customWidth="1"/>
    <col min="4" max="4" width="14.42578125" style="252" customWidth="1"/>
    <col min="5" max="16384" width="16.5703125" style="57" hidden="1"/>
  </cols>
  <sheetData>
    <row r="1" spans="1:4" s="129" customFormat="1" ht="31.5" customHeight="1" x14ac:dyDescent="0.25">
      <c r="A1" s="381" t="s">
        <v>1142</v>
      </c>
      <c r="B1" s="381"/>
      <c r="C1" s="381"/>
      <c r="D1" s="327"/>
    </row>
    <row r="2" spans="1:4" ht="21" customHeight="1" x14ac:dyDescent="0.25">
      <c r="A2" s="236" t="s">
        <v>26</v>
      </c>
      <c r="B2" s="237" t="s">
        <v>1029</v>
      </c>
      <c r="C2" s="238" t="s">
        <v>984</v>
      </c>
      <c r="D2" s="321"/>
    </row>
    <row r="3" spans="1:4" x14ac:dyDescent="0.25">
      <c r="A3" s="240">
        <v>13</v>
      </c>
      <c r="B3" s="241" t="s">
        <v>1030</v>
      </c>
      <c r="C3" s="242">
        <f ca="1">ROUND(SecB.OutputTaxCharged,2)</f>
        <v>0</v>
      </c>
      <c r="D3" s="321"/>
    </row>
    <row r="4" spans="1:4" x14ac:dyDescent="0.25">
      <c r="A4" s="240">
        <v>14</v>
      </c>
      <c r="B4" s="241" t="s">
        <v>1031</v>
      </c>
      <c r="C4" s="242">
        <f>ROUND(SecC.TotalVatPurCharged,2)</f>
        <v>0</v>
      </c>
      <c r="D4" s="321"/>
    </row>
    <row r="5" spans="1:4" ht="31.5" x14ac:dyDescent="0.25">
      <c r="A5" s="240">
        <v>15</v>
      </c>
      <c r="B5" s="241" t="s">
        <v>1032</v>
      </c>
      <c r="C5" s="242">
        <f ca="1">ROUND(Sch10.AmountVatClaimableListTO,2)</f>
        <v>0</v>
      </c>
      <c r="D5" s="321"/>
    </row>
    <row r="6" spans="1:4" x14ac:dyDescent="0.25">
      <c r="A6" s="240">
        <v>16</v>
      </c>
      <c r="B6" s="243" t="s">
        <v>517</v>
      </c>
      <c r="C6" s="322"/>
      <c r="D6" s="321"/>
    </row>
    <row r="7" spans="1:4" x14ac:dyDescent="0.25">
      <c r="A7" s="240">
        <v>17</v>
      </c>
      <c r="B7" s="243" t="s">
        <v>521</v>
      </c>
      <c r="C7" s="322"/>
      <c r="D7" s="321">
        <f ca="1">ROUND(IF(SecB.TotalSales=0,0,(((Sales.GeneralRateSalesDtlsTO+Sales.OtherRateSalesDtlsTO+Sales.ZeroRateSalesSecASecBTO)/SecB.TotalSales)*100)),2)</f>
        <v>0</v>
      </c>
    </row>
    <row r="8" spans="1:4" ht="16.5" x14ac:dyDescent="0.3">
      <c r="A8" s="244">
        <v>18</v>
      </c>
      <c r="B8" s="245" t="s">
        <v>1207</v>
      </c>
      <c r="C8" s="246">
        <f ca="1">IF(deductibleCI=0,SecD.InputVatTaxbleExemptSup,(SecD.InputVatTaxbleExemptSup-deductibleCI))</f>
        <v>0</v>
      </c>
      <c r="D8" s="321">
        <f ca="1">IF(OR(AND(SecA.RtnYear="2024",SecA.MonthCode&gt;"11"),SecA.RtnYear&gt;"2024"),ROUND(SecD.InputVatTaxbleExemptSup*prorationRate/100,2),ROUND(IF(SecB.TotalSales=0,0,IF(prorationRate&lt;10,0,IF(AND(prorationRate&gt;=10,prorationRate&lt;90),SecD.InputVatTaxbleExemptSup*prorationRate/100,SecD.InputVatTaxbleExemptSup))),2))</f>
        <v>0</v>
      </c>
    </row>
    <row r="9" spans="1:4" ht="16.5" x14ac:dyDescent="0.3">
      <c r="A9" s="244">
        <v>19</v>
      </c>
      <c r="B9" s="247" t="s">
        <v>1208</v>
      </c>
      <c r="C9" s="246">
        <f ca="1">ROUND(TaxDue.TotalVatPurCharged,2)+ROUND(TaxDue.AmountVatClaimableListTO,2)-ROUND(SecD.InputVatExemptSup,2)-ROUND(SecD.LessNonDedTnputTax,2)</f>
        <v>0</v>
      </c>
      <c r="D9" s="321"/>
    </row>
    <row r="10" spans="1:4" ht="16.5" x14ac:dyDescent="0.3">
      <c r="A10" s="244">
        <v>20</v>
      </c>
      <c r="B10" s="247" t="s">
        <v>1033</v>
      </c>
      <c r="C10" s="246">
        <f ca="1">ROUND(TaxDue.OutputTaxCharged,2)-ROUND(SecD.DeductableIPTax,2)</f>
        <v>0</v>
      </c>
      <c r="D10" s="321"/>
    </row>
    <row r="11" spans="1:4" x14ac:dyDescent="0.25">
      <c r="A11" s="240">
        <v>21</v>
      </c>
      <c r="B11" s="241" t="s">
        <v>537</v>
      </c>
      <c r="C11" s="248">
        <v>0</v>
      </c>
      <c r="D11" s="321">
        <v>0</v>
      </c>
    </row>
    <row r="12" spans="1:4" ht="31.5" x14ac:dyDescent="0.25">
      <c r="A12" s="240">
        <v>22</v>
      </c>
      <c r="B12" s="241" t="s">
        <v>1145</v>
      </c>
      <c r="C12" s="248">
        <v>0</v>
      </c>
      <c r="D12" s="321"/>
    </row>
    <row r="13" spans="1:4" x14ac:dyDescent="0.25">
      <c r="A13" s="240">
        <v>23</v>
      </c>
      <c r="B13" s="241" t="s">
        <v>541</v>
      </c>
      <c r="C13" s="248"/>
      <c r="D13" s="321"/>
    </row>
    <row r="14" spans="1:4" ht="16.5" x14ac:dyDescent="0.3">
      <c r="A14" s="244">
        <v>24</v>
      </c>
      <c r="B14" s="247" t="s">
        <v>1143</v>
      </c>
      <c r="C14" s="246">
        <f ca="1">ROUND(SecD.FinalTaxPayable,2)-ROUND(SecD.CrdtBroughtFrwd,2)-ROUND(TaxDue.VATWhtTO,2)+ROUND(SecD.AddRefundClaimPaid,2)</f>
        <v>0</v>
      </c>
      <c r="D14" s="321"/>
    </row>
    <row r="15" spans="1:4" ht="31.5" x14ac:dyDescent="0.25">
      <c r="A15" s="240">
        <v>25</v>
      </c>
      <c r="B15" s="241" t="s">
        <v>1034</v>
      </c>
      <c r="C15" s="249">
        <f ca="1">IF(SecD.TotalVatPyble&lt;0,0,Sch10.VATAdvcSelfAssPaidDtlsTO)</f>
        <v>0</v>
      </c>
      <c r="D15" s="321"/>
    </row>
    <row r="16" spans="1:4" ht="47.25" x14ac:dyDescent="0.25">
      <c r="A16" s="240">
        <v>26</v>
      </c>
      <c r="B16" s="241" t="s">
        <v>1114</v>
      </c>
      <c r="C16" s="248">
        <f ca="1">Sch10.VATCrAdjVoucherDtlsTO</f>
        <v>0</v>
      </c>
      <c r="D16" s="321"/>
    </row>
    <row r="17" spans="1:4" x14ac:dyDescent="0.25">
      <c r="A17" s="240">
        <v>27</v>
      </c>
      <c r="B17" s="241" t="s">
        <v>1212</v>
      </c>
      <c r="C17" s="248">
        <v>0</v>
      </c>
      <c r="D17" s="321"/>
    </row>
    <row r="18" spans="1:4" ht="16.5" x14ac:dyDescent="0.3">
      <c r="A18" s="244">
        <v>28</v>
      </c>
      <c r="B18" s="247" t="s">
        <v>1214</v>
      </c>
      <c r="C18" s="250">
        <f ca="1">ROUND(SecD.TotalVatPyble,2)-ROUND(TaxDue.VATPaidDtlsTO,2)-ROUND(TaxDue.CrAdjVoucherDtlsTO,2)+ROUND(TaxDue.DbAdjVoucherDtlsTO,2)</f>
        <v>0</v>
      </c>
      <c r="D18" s="321"/>
    </row>
    <row r="19" spans="1:4" ht="37.5" customHeight="1" x14ac:dyDescent="0.25">
      <c r="A19" s="251"/>
      <c r="B19" s="251"/>
      <c r="C19" s="251"/>
      <c r="D19" s="239"/>
    </row>
    <row r="20" spans="1:4" ht="38.25" customHeight="1" x14ac:dyDescent="0.25">
      <c r="A20" s="251"/>
      <c r="B20" s="251"/>
      <c r="C20" s="251"/>
      <c r="D20" s="239"/>
    </row>
    <row r="21" spans="1:4" hidden="1" x14ac:dyDescent="0.25">
      <c r="A21" s="251"/>
      <c r="B21" s="251"/>
      <c r="C21" s="251"/>
      <c r="D21" s="239"/>
    </row>
    <row r="22" spans="1:4" hidden="1" x14ac:dyDescent="0.25">
      <c r="A22" s="251"/>
      <c r="B22" s="251"/>
      <c r="C22" s="251"/>
      <c r="D22" s="239"/>
    </row>
    <row r="23" spans="1:4" hidden="1" x14ac:dyDescent="0.25">
      <c r="A23" s="251"/>
      <c r="B23" s="251"/>
      <c r="C23" s="251"/>
      <c r="D23" s="239"/>
    </row>
    <row r="24" spans="1:4" hidden="1" x14ac:dyDescent="0.25">
      <c r="A24" s="251"/>
      <c r="B24" s="251"/>
      <c r="C24" s="251"/>
      <c r="D24" s="239"/>
    </row>
    <row r="25" spans="1:4" hidden="1" x14ac:dyDescent="0.25"/>
    <row r="26" spans="1:4" hidden="1" x14ac:dyDescent="0.25"/>
    <row r="27" spans="1:4" hidden="1" x14ac:dyDescent="0.25"/>
    <row r="28" spans="1:4" hidden="1" x14ac:dyDescent="0.25"/>
    <row r="29" spans="1:4" hidden="1" x14ac:dyDescent="0.25"/>
    <row r="30" spans="1:4" hidden="1" x14ac:dyDescent="0.25"/>
    <row r="31" spans="1:4" hidden="1" x14ac:dyDescent="0.25"/>
    <row r="32" spans="1:4" hidden="1" x14ac:dyDescent="0.25"/>
    <row r="33" hidden="1" x14ac:dyDescent="0.25"/>
    <row r="34" hidden="1" x14ac:dyDescent="0.25"/>
    <row r="35" hidden="1" x14ac:dyDescent="0.25"/>
    <row r="36" hidden="1" x14ac:dyDescent="0.25"/>
    <row r="37" hidden="1" x14ac:dyDescent="0.25"/>
    <row r="38" hidden="1" x14ac:dyDescent="0.25"/>
    <row r="39" hidden="1" x14ac:dyDescent="0.25"/>
    <row r="40" ht="15.75" hidden="1" customHeight="1" x14ac:dyDescent="0.25"/>
    <row r="41" ht="15.75" hidden="1" customHeight="1" x14ac:dyDescent="0.25"/>
  </sheetData>
  <sheetProtection password="94AB" sheet="1" objects="1" scenarios="1" selectLockedCells="1"/>
  <mergeCells count="1">
    <mergeCell ref="A1:C1"/>
  </mergeCells>
  <dataValidations xWindow="985" yWindow="521" count="3">
    <dataValidation type="decimal" allowBlank="1" showInputMessage="1" showErrorMessage="1" errorTitle="Data Error:" error="Please enter positive numeric value of length less than or equal to 15 digit." promptTitle="Numeric:" prompt="Enter data upto length less than or equal to 15 digits." sqref="C11 C13">
      <formula1>0</formula1>
      <formula2>999999999999999</formula2>
    </dataValidation>
    <dataValidation type="decimal" allowBlank="1" showInputMessage="1" showErrorMessage="1" errorTitle="Data Error:" error="Please Enter data upto length less than or equal to 15 digits." promptTitle="Numeric:" prompt="Enter data upto length less than or equal to 15 digits." sqref="C6:C7">
      <formula1>0</formula1>
      <formula2>999999999999999</formula2>
    </dataValidation>
    <dataValidation type="decimal" allowBlank="1" showInputMessage="1" showErrorMessage="1" errorTitle="Data Error:" error="Please enter positive numeric value of length less than or equal to 15 digit." promptTitle="Numeric:" prompt="Enter numeric value of length less than or equal to 15 digit." sqref="C12 C15:C18">
      <formula1>0</formula1>
      <formula2>999999999999999</formula2>
    </dataValidation>
  </dataValidations>
  <pageMargins left="0.7" right="0.7" top="0.75" bottom="0.75" header="0.51180555555555551" footer="0.51180555555555551"/>
  <pageSetup firstPageNumber="0" orientation="portrait" horizontalDpi="300" verticalDpi="300" r:id="rId1"/>
  <headerFooter alignWithMargins="0"/>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4:A11"/>
  <sheetViews>
    <sheetView workbookViewId="0"/>
  </sheetViews>
  <sheetFormatPr defaultRowHeight="15" x14ac:dyDescent="0.25"/>
  <sheetData>
    <row r="4" spans="1:1" x14ac:dyDescent="0.25">
      <c r="A4" t="s">
        <v>1248</v>
      </c>
    </row>
    <row r="5" spans="1:1" x14ac:dyDescent="0.25">
      <c r="A5" t="s">
        <v>1149</v>
      </c>
    </row>
    <row r="10" spans="1:1" x14ac:dyDescent="0.25">
      <c r="A10" t="s">
        <v>1248</v>
      </c>
    </row>
    <row r="11" spans="1:1" x14ac:dyDescent="0.25">
      <c r="A11" t="s">
        <v>1149</v>
      </c>
    </row>
  </sheetData>
  <sheetProtection password="94AB" sheet="1" objects="1" scenarios="1"/>
  <pageMargins left="0.7" right="0.7" top="0.75" bottom="0.75" header="0.51180555555555551" footer="0.51180555555555551"/>
  <pageSetup paperSize="9" firstPageNumber="0" orientation="portrait"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22</vt:i4>
      </vt:variant>
      <vt:variant>
        <vt:lpstr>Named Ranges</vt:lpstr>
      </vt:variant>
      <vt:variant>
        <vt:i4>195</vt:i4>
      </vt:variant>
    </vt:vector>
  </HeadingPairs>
  <TitlesOfParts>
    <vt:vector size="217" baseType="lpstr">
      <vt:lpstr>ReadMe</vt:lpstr>
      <vt:lpstr>Errors</vt:lpstr>
      <vt:lpstr>Data</vt:lpstr>
      <vt:lpstr>Validations</vt:lpstr>
      <vt:lpstr>ValidationList</vt:lpstr>
      <vt:lpstr>ImportCsv</vt:lpstr>
      <vt:lpstr>Macros_Disabled</vt:lpstr>
      <vt:lpstr>A_Basic_Info</vt:lpstr>
      <vt:lpstr>B_General_Rated_Sales_Dtls</vt:lpstr>
      <vt:lpstr>C_Other_Rated_Sales_Dtls</vt:lpstr>
      <vt:lpstr>D_Zero_Rated_Sales_Dtls</vt:lpstr>
      <vt:lpstr>E_Exempted_Sales_Dtls</vt:lpstr>
      <vt:lpstr>F_General_Rated_Purchases_Dtls</vt:lpstr>
      <vt:lpstr>G_Other_Rated_Purchases_Dtls</vt:lpstr>
      <vt:lpstr>H_Zero_Rated_Purchases_Dtls</vt:lpstr>
      <vt:lpstr>Extra</vt:lpstr>
      <vt:lpstr>I_Exempted_Purchases_Dtls</vt:lpstr>
      <vt:lpstr>J_VAT_Imported_Services_Dtls</vt:lpstr>
      <vt:lpstr>K_VAT_Payment_Credits</vt:lpstr>
      <vt:lpstr>L_WHT_Credits</vt:lpstr>
      <vt:lpstr>M_Sales_N_Purchases</vt:lpstr>
      <vt:lpstr>O_VAT_Due</vt:lpstr>
      <vt:lpstr>AdjustmentYN</vt:lpstr>
      <vt:lpstr>AdjustmentYNCode</vt:lpstr>
      <vt:lpstr>AdjustmntYN</vt:lpstr>
      <vt:lpstr>AdjustmntYNCode</vt:lpstr>
      <vt:lpstr>AmtBfrVAT</vt:lpstr>
      <vt:lpstr>AmtBfrVATExempt</vt:lpstr>
      <vt:lpstr>AmtBfrVATOth</vt:lpstr>
      <vt:lpstr>AmtBfrVATRate</vt:lpstr>
      <vt:lpstr>AmtBfrVATZero</vt:lpstr>
      <vt:lpstr>AmtClaimble</vt:lpstr>
      <vt:lpstr>AmtClaimbleCode</vt:lpstr>
      <vt:lpstr>BankBranchMap</vt:lpstr>
      <vt:lpstr>BankId</vt:lpstr>
      <vt:lpstr>BankNames</vt:lpstr>
      <vt:lpstr>Boolean</vt:lpstr>
      <vt:lpstr>BooleanCode</vt:lpstr>
      <vt:lpstr>BranchId</vt:lpstr>
      <vt:lpstr>BranchNames</vt:lpstr>
      <vt:lpstr>deductibleCI</vt:lpstr>
      <vt:lpstr>DescOfServices</vt:lpstr>
      <vt:lpstr>EntityType</vt:lpstr>
      <vt:lpstr>EntityTypeCode</vt:lpstr>
      <vt:lpstr>EntityTypeSorted</vt:lpstr>
      <vt:lpstr>ErrMsg.Alphabet</vt:lpstr>
      <vt:lpstr>ErrMsg.alphanumeric</vt:lpstr>
      <vt:lpstr>ErrMsg.alphanumericonly</vt:lpstr>
      <vt:lpstr>ErrMsg.CompareToTaxPayerPin</vt:lpstr>
      <vt:lpstr>ErrMsg.DateFormat</vt:lpstr>
      <vt:lpstr>ErrMsg.Mandatory</vt:lpstr>
      <vt:lpstr>ErrMsg.NumericVal</vt:lpstr>
      <vt:lpstr>ErrMsg.PinFormat</vt:lpstr>
      <vt:lpstr>ErrMsg.WithinRtnPeriod</vt:lpstr>
      <vt:lpstr>formId</vt:lpstr>
      <vt:lpstr>genXML</vt:lpstr>
      <vt:lpstr>GoodsAndServices</vt:lpstr>
      <vt:lpstr>GoodsAndServicesCode</vt:lpstr>
      <vt:lpstr>GoodsAndServicesJuly2021</vt:lpstr>
      <vt:lpstr>HavePIN</vt:lpstr>
      <vt:lpstr>moduleId</vt:lpstr>
      <vt:lpstr>Month</vt:lpstr>
      <vt:lpstr>MonthsList</vt:lpstr>
      <vt:lpstr>obligationId</vt:lpstr>
      <vt:lpstr>officeVersion</vt:lpstr>
      <vt:lpstr>PIN</vt:lpstr>
      <vt:lpstr>prorationRate</vt:lpstr>
      <vt:lpstr>Purchase.InputTaxPurchDtlsExemptTO</vt:lpstr>
      <vt:lpstr>Purchase.InputTaxPurchDtlsGRTO</vt:lpstr>
      <vt:lpstr>Purchase.InputTaxPurchDtlsORTO</vt:lpstr>
      <vt:lpstr>Purchase.InputTaxPurchDtlsZRTO</vt:lpstr>
      <vt:lpstr>Purchases</vt:lpstr>
      <vt:lpstr>PurchasesExempt</vt:lpstr>
      <vt:lpstr>PurchasesOther</vt:lpstr>
      <vt:lpstr>PurchaseZero</vt:lpstr>
      <vt:lpstr>RelevantPara</vt:lpstr>
      <vt:lpstr>RetInf.DepositStartDate</vt:lpstr>
      <vt:lpstr>RetInf.DepositStartDatePID</vt:lpstr>
      <vt:lpstr>RetInf.PIN</vt:lpstr>
      <vt:lpstr>ReturnType</vt:lpstr>
      <vt:lpstr>ReturnTypeCode</vt:lpstr>
      <vt:lpstr>ReturnTypeSorted</vt:lpstr>
      <vt:lpstr>Sales.ExemptSalesDtlsTO</vt:lpstr>
      <vt:lpstr>Sales.GeneralRateSalesDtlsTO</vt:lpstr>
      <vt:lpstr>Sales.OtherRateSalesDtlsTO</vt:lpstr>
      <vt:lpstr>Sales.ZeroRateSalesSecASecBTO</vt:lpstr>
      <vt:lpstr>SalesAmount</vt:lpstr>
      <vt:lpstr>Sch1.GeneralRateSalesDtlsList</vt:lpstr>
      <vt:lpstr>Sch1.GeneralRateSalesDtlsTO</vt:lpstr>
      <vt:lpstr>Sch1.GeneralRateSalesVATTO</vt:lpstr>
      <vt:lpstr>Sch1.SalesAmtWithoutPINTO</vt:lpstr>
      <vt:lpstr>Sch1.SalesAmtWithPINTO</vt:lpstr>
      <vt:lpstr>Sch1.VATAmtWithoutPINTO</vt:lpstr>
      <vt:lpstr>Sch1.VATAmtWithPINTO</vt:lpstr>
      <vt:lpstr>Sch10.AmountVatClaimableListTO</vt:lpstr>
      <vt:lpstr>Sch10.ClaimableServiceImportedList</vt:lpstr>
      <vt:lpstr>Sch10.VATAdvcSelfAssPaidDtlsTO</vt:lpstr>
      <vt:lpstr>Sch10.VATCrAdjVoucherDtlsList</vt:lpstr>
      <vt:lpstr>Sch10.VATCrAdjVoucherDtlsTO</vt:lpstr>
      <vt:lpstr>Sch10.VATPaidDtlsList</vt:lpstr>
      <vt:lpstr>Sch10.VATPaidDtlsTO</vt:lpstr>
      <vt:lpstr>Sch10.VATSelfAssPaidDtlsList</vt:lpstr>
      <vt:lpstr>Sch10.VATSelfAssPaidDtlsTO</vt:lpstr>
      <vt:lpstr>Sch2.OtherRateSalesDtlsList</vt:lpstr>
      <vt:lpstr>Sch2.OtherRateSalesDtlsTO</vt:lpstr>
      <vt:lpstr>Sch2.OtherRateSalesVATTO</vt:lpstr>
      <vt:lpstr>Sch2.SalesAmtWithoutPINTO</vt:lpstr>
      <vt:lpstr>Sch2.SalesAmtWithPINTO</vt:lpstr>
      <vt:lpstr>Sch2.VATAmtWithoutPINTO</vt:lpstr>
      <vt:lpstr>Sch2.VATAmtWithPINTO</vt:lpstr>
      <vt:lpstr>Sch3.SalesAmtWithoutPINExpTO</vt:lpstr>
      <vt:lpstr>Sch3.SalesAmtWithoutPINTO</vt:lpstr>
      <vt:lpstr>Sch3.SalesAmtWithPINExpTO</vt:lpstr>
      <vt:lpstr>Sch3.SalesAmtWithPINTO</vt:lpstr>
      <vt:lpstr>Sch3.ZeroRateExportList</vt:lpstr>
      <vt:lpstr>Sch3.ZeroRateSalesDtlsList</vt:lpstr>
      <vt:lpstr>Sch3.ZeroRateSalesDtlsTO</vt:lpstr>
      <vt:lpstr>Sch3.ZeroRateSalesExpTO</vt:lpstr>
      <vt:lpstr>Sch3.ZeroRateSalesSecASecBTO</vt:lpstr>
      <vt:lpstr>Sch4.ExemptSalesData</vt:lpstr>
      <vt:lpstr>Sch4.ExemptSalesDtlsList</vt:lpstr>
      <vt:lpstr>Sch4.ExemptSalesDtlsTO</vt:lpstr>
      <vt:lpstr>Sch4.SalesAmtWithoutPINTO</vt:lpstr>
      <vt:lpstr>Sch4.SalesAmtWithPINTO</vt:lpstr>
      <vt:lpstr>Sch5.AmtBfrVATWithoutPINTO</vt:lpstr>
      <vt:lpstr>Sch5.AmtBfrVATWithPINTO</vt:lpstr>
      <vt:lpstr>Sch5.AmtVATWithoutPINTO</vt:lpstr>
      <vt:lpstr>Sch5.AmtVATWithPINTO</vt:lpstr>
      <vt:lpstr>Sch5.InputTaxPurchDtlsGRList</vt:lpstr>
      <vt:lpstr>Sch5.InputTaxPurchDtlsGRTO</vt:lpstr>
      <vt:lpstr>Sch5.InputTaxPurchDtlsGRVATTO</vt:lpstr>
      <vt:lpstr>Sch6.AmtBfrVATWithoutPINTO</vt:lpstr>
      <vt:lpstr>Sch6.AmtBfrVATWithPINTO</vt:lpstr>
      <vt:lpstr>Sch6.AmtVATWithoutPINTO</vt:lpstr>
      <vt:lpstr>Sch6.AmtVATWithPINTO</vt:lpstr>
      <vt:lpstr>Sch6.InputTaxPurchDtlsORList</vt:lpstr>
      <vt:lpstr>Sch6.InputTaxPurchDtlsORTO</vt:lpstr>
      <vt:lpstr>Sch6.InputTaxPurchDtlsORVATTO</vt:lpstr>
      <vt:lpstr>Sch7.AmtBfrVATWithoutPINTO</vt:lpstr>
      <vt:lpstr>Sch7.AmtBfrVATWithPINTO</vt:lpstr>
      <vt:lpstr>Sch7.InputTaxPurchDtlsExemptList</vt:lpstr>
      <vt:lpstr>Sch7.InputTaxPurchDtlsZRTO</vt:lpstr>
      <vt:lpstr>Sch8.AmtBfrVATWithoutPINAddTO</vt:lpstr>
      <vt:lpstr>Sch8.AmtBfrVATWithoutPINTO</vt:lpstr>
      <vt:lpstr>Sch8.InputTaxPurchDtlsExemptList</vt:lpstr>
      <vt:lpstr>Sch8.InputTaxPurchDtlsExemptTO</vt:lpstr>
      <vt:lpstr>Sch8.PurchaseAmtWithPINTO</vt:lpstr>
      <vt:lpstr>Sch8.WithHoldingVATDtlsList</vt:lpstr>
      <vt:lpstr>Sch8.WithHoldingVATDtlsTO</vt:lpstr>
      <vt:lpstr>searchOffset</vt:lpstr>
      <vt:lpstr>searchoffset_Section_C</vt:lpstr>
      <vt:lpstr>SearchOffset_Section_F</vt:lpstr>
      <vt:lpstr>SearchOffset_Section_G</vt:lpstr>
      <vt:lpstr>SecA.EntityType</vt:lpstr>
      <vt:lpstr>SecA.EntityTypeCode</vt:lpstr>
      <vt:lpstr>SecA.MonthCode</vt:lpstr>
      <vt:lpstr>SecA.RtnPdFrom</vt:lpstr>
      <vt:lpstr>SecA.RtnPdTo</vt:lpstr>
      <vt:lpstr>SecA.RtnPrdToAct</vt:lpstr>
      <vt:lpstr>SecA.RtnPrdToActStart</vt:lpstr>
      <vt:lpstr>SecA.RtnType</vt:lpstr>
      <vt:lpstr>SecA.RtnYear</vt:lpstr>
      <vt:lpstr>SecA.TaxPayerPIN</vt:lpstr>
      <vt:lpstr>SecA.VatNonResident</vt:lpstr>
      <vt:lpstr>SecB.OutputTaxCharged</vt:lpstr>
      <vt:lpstr>SecB.TotalSales</vt:lpstr>
      <vt:lpstr>SecB.VATChargedOnGR</vt:lpstr>
      <vt:lpstr>SecB.VATChargedOnOR</vt:lpstr>
      <vt:lpstr>SecB.VATChargedOnZR</vt:lpstr>
      <vt:lpstr>SecC.TotalPurchases</vt:lpstr>
      <vt:lpstr>SecC.TotalVatPurCharged</vt:lpstr>
      <vt:lpstr>SecC.VATChargedOnGR</vt:lpstr>
      <vt:lpstr>SecC.VATChargedOnOR</vt:lpstr>
      <vt:lpstr>SecC.VATChargedOnZR</vt:lpstr>
      <vt:lpstr>SecD.AddRefundClaimPaid</vt:lpstr>
      <vt:lpstr>SecD.CrdtBroughtFrwd</vt:lpstr>
      <vt:lpstr>SecD.DeductableIPTax</vt:lpstr>
      <vt:lpstr>SecD.FinalTaxPayable</vt:lpstr>
      <vt:lpstr>SecD.InputVatExemptSup</vt:lpstr>
      <vt:lpstr>SecD.InputVatTaxbleExemptSup</vt:lpstr>
      <vt:lpstr>SecD.LessNonDedTnputTax</vt:lpstr>
      <vt:lpstr>SecD.NetTaxPayableClaimable</vt:lpstr>
      <vt:lpstr>secD.totalVatPayable</vt:lpstr>
      <vt:lpstr>SecD.TotalVatPyble</vt:lpstr>
      <vt:lpstr>SelectedBranchNames</vt:lpstr>
      <vt:lpstr>SortedAdjustmentYN</vt:lpstr>
      <vt:lpstr>SortedTypeOfSales</vt:lpstr>
      <vt:lpstr>SortedTypeOfSalesCode</vt:lpstr>
      <vt:lpstr>SortedTypesOdPurchasesCode</vt:lpstr>
      <vt:lpstr>SortedTypesOfPurchases</vt:lpstr>
      <vt:lpstr>taxablValueB</vt:lpstr>
      <vt:lpstr>taxablValueC</vt:lpstr>
      <vt:lpstr>TaxDue.AmountVatClaimableListTO</vt:lpstr>
      <vt:lpstr>TaxDue.CrAdjVoucherDtlsTO</vt:lpstr>
      <vt:lpstr>TaxDue.DbAdjVoucherDtlsTO</vt:lpstr>
      <vt:lpstr>TaxDue.OutputTaxCharged</vt:lpstr>
      <vt:lpstr>TaxDue.TotalVatPurCharged</vt:lpstr>
      <vt:lpstr>TaxDue.VATPaidDtlsTO</vt:lpstr>
      <vt:lpstr>TaxDue.VATWhtTO</vt:lpstr>
      <vt:lpstr>TaxRates</vt:lpstr>
      <vt:lpstr>templateInfo.formId</vt:lpstr>
      <vt:lpstr>templateInfo.moduleId</vt:lpstr>
      <vt:lpstr>templateInfo.obligId</vt:lpstr>
      <vt:lpstr>templateInfo.ofcVrsn</vt:lpstr>
      <vt:lpstr>templateInfo.tempType</vt:lpstr>
      <vt:lpstr>templateInfo.tempVrsn</vt:lpstr>
      <vt:lpstr>templateType</vt:lpstr>
      <vt:lpstr>TypesOfPurchases</vt:lpstr>
      <vt:lpstr>TypesOfPurchasesCode</vt:lpstr>
      <vt:lpstr>TypesOfPurchasesCodeJul2021</vt:lpstr>
      <vt:lpstr>TypesOfPurchasesJul2021</vt:lpstr>
      <vt:lpstr>TypesOfSales</vt:lpstr>
      <vt:lpstr>TypesOfSalesCode</vt:lpstr>
      <vt:lpstr>visibleSheetsArr</vt:lpstr>
      <vt:lpstr>WithHolding.List</vt:lpstr>
      <vt:lpstr>WithHolding.ListTO</vt:lpstr>
      <vt:lpstr>YearList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MUTORO BUSAULE</dc:creator>
  <cp:lastModifiedBy>DAVID MUTORO BUSAULE</cp:lastModifiedBy>
  <dcterms:created xsi:type="dcterms:W3CDTF">2016-04-08T13:33:00Z</dcterms:created>
  <dcterms:modified xsi:type="dcterms:W3CDTF">2025-01-14T21:20:14Z</dcterms:modified>
</cp:coreProperties>
</file>