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K00008449\Desktop\RECENT RETURNS\"/>
    </mc:Choice>
  </mc:AlternateContent>
  <workbookProtection workbookPassword="94AB" lockStructure="1"/>
  <bookViews>
    <workbookView xWindow="0" yWindow="0" windowWidth="19200" windowHeight="7550" tabRatio="842" firstSheet="4" activeTab="4"/>
  </bookViews>
  <sheets>
    <sheet name="Read Me" sheetId="1" state="hidden" r:id="rId1"/>
    <sheet name="Errors" sheetId="2" state="hidden" r:id="rId2"/>
    <sheet name="Data" sheetId="3" state="hidden" r:id="rId3"/>
    <sheet name="Validations" sheetId="4" state="hidden" r:id="rId4"/>
    <sheet name="Macros_Disabled" sheetId="5" r:id="rId5"/>
    <sheet name="A_Basic_Info" sheetId="6" state="hidden" r:id="rId6"/>
    <sheet name="B_Employees_Dtls_Simplified" sheetId="7" state="hidden" r:id="rId7"/>
    <sheet name="C_Lump_Sum_Payments_Dtls" sheetId="11" state="hidden" r:id="rId8"/>
    <sheet name="D_FBT_Dtls" sheetId="15" state="hidden" r:id="rId9"/>
    <sheet name="ValidationList" sheetId="18" state="hidden" r:id="rId10"/>
    <sheet name="ImportCsv" sheetId="19" state="hidden" r:id="rId11"/>
    <sheet name="E_Tax_Due" sheetId="23" state="hidden" r:id="rId12"/>
    <sheet name="Sheet1" sheetId="24" state="veryHidden" r:id="rId13"/>
  </sheets>
  <functionGroups builtInGroupCount="18"/>
  <definedNames>
    <definedName name="_xlnm._FilterDatabase" localSheetId="7" hidden="1">C_Lump_Sum_Payments_Dtls!$A$2:$AF$5</definedName>
    <definedName name="_Yr2007">Data!$K$13:$M$16</definedName>
    <definedName name="B_Eployess_Dtls.AffordableHousingLevy">B_Employees_Dtls_Simplified!$S$5:$S$6</definedName>
    <definedName name="BodyType">Data!$Q$2:$Q$4</definedName>
    <definedName name="BodyTypeCode">Data!$R$2:$R$4</definedName>
    <definedName name="Boolean">Data!$C$2:$C$3</definedName>
    <definedName name="CarType">Data!$N$2:$N$3</definedName>
    <definedName name="CarTypeCode">Data!$M$2:$M$3</definedName>
    <definedName name="ClcTaxDue.EmpTO">E_Tax_Due!$C$4</definedName>
    <definedName name="ClcTaxDue.FringeBenfTO">E_Tax_Due!$C$6</definedName>
    <definedName name="ClcTaxDue.LumpSumTO">E_Tax_Due!$C$5</definedName>
    <definedName name="ClcTaxDue.TaxDedEmpWithoutPin">E_Tax_Due!$C$7</definedName>
    <definedName name="ClcTaxDue.totalHousingContribution">E_Tax_Due!$C$9</definedName>
    <definedName name="ClcTaxDue.totalNITAContribution">E_Tax_Due!$C$11</definedName>
    <definedName name="ClcTaxDue.TotEmpRcrds">E_Tax_Due!$C$3</definedName>
    <definedName name="ClcTaxDue.TotNITALevyMemb">E_Tax_Due!$C$10</definedName>
    <definedName name="ClcTaxDue.TotPybl">E_Tax_Due!$C$12</definedName>
    <definedName name="ClcTaxDue.TotTaxPybl">E_Tax_Due!$C$8</definedName>
    <definedName name="ContributionType">Data!$L$16:$L$21</definedName>
    <definedName name="ContributionTypeCd">Data!$N$16:$N$21</definedName>
    <definedName name="ContributionTypeSorted">Data!$M$16:$M$21</definedName>
    <definedName name="DtlsArrSalPdBftsPayeDedFrmEmpListTO">C_Lump_Sum_Payments_Dtls!$AE$5</definedName>
    <definedName name="DtlsSalPdBftsPayeDedFrmEmp.List">B_Employees_Dtls_Simplified!$A$5:$AC$6</definedName>
    <definedName name="DtlsSalPdBftsPayeDedFrmEmpListTO">B_Employees_Dtls_Simplified!$X$7</definedName>
    <definedName name="DtlsSalPdBftsSelfPayTaxListTO">B_Employees_Dtls_Simplified!$Y$7</definedName>
    <definedName name="EntityCode">Data!$V$2:$V$3</definedName>
    <definedName name="EntityType">Data!$U$2:$U$3</definedName>
    <definedName name="EntityTypeCodeCol">Data!$V$17</definedName>
    <definedName name="formId">Data!$C$42</definedName>
    <definedName name="FringeBenf.TaxCalcList">D_FBT_Dtls!$A$3:$K$4</definedName>
    <definedName name="FringeBenfTaxCalcListTO">D_FBT_Dtls!$K$5</definedName>
    <definedName name="genXML">Data!$A$48</definedName>
    <definedName name="gratuityoptions">Data!$AH$2:$AH$3</definedName>
    <definedName name="HolderPolicy">Data!$H$8:$H$10</definedName>
    <definedName name="HolderPolicyCode">Data!$I$8:$I$10</definedName>
    <definedName name="HouseLevyEmployeeCategory">Data!$A$61:$A$63</definedName>
    <definedName name="HouseLevyEmployeeCategoryCd">Data!$C$61:$C$63</definedName>
    <definedName name="HouseLevyEmployeeCategorySorted">Data!$B$61:$B$63</definedName>
    <definedName name="IncomeTypeCode">Data!$Q$16:$Q$19</definedName>
    <definedName name="IncomeTypeSorted">Data!$P$16:$P$19</definedName>
    <definedName name="IncType104">Data!$O$21</definedName>
    <definedName name="IncType200">Data!$O$18</definedName>
    <definedName name="IncTypeOth">Data!$O$24:$O$25</definedName>
    <definedName name="labelForYearChangeSecB">B_Employees_Dtls_Simplified!$S$4</definedName>
    <definedName name="lumpsumoptions">Data!$AG$2:$AG$4</definedName>
    <definedName name="moduleId">Data!$F$41</definedName>
    <definedName name="MonthCode">Data!$B$7:$B$18</definedName>
    <definedName name="MonthList">Data!$A$7:$A$18</definedName>
    <definedName name="MsgAlpha">Data!$C$28</definedName>
    <definedName name="MsgAlpNum">Data!$C$27</definedName>
    <definedName name="MsgAlpNumSpl">Data!$C$26</definedName>
    <definedName name="MsgDateFrmt">Data!$C$21</definedName>
    <definedName name="MsgEmpEndDt">Data!$C$32</definedName>
    <definedName name="MsgEmpStrtDt">Data!$C$31</definedName>
    <definedName name="MsgFutureDt">Data!$C$23</definedName>
    <definedName name="MsgMandat">Data!$C$29</definedName>
    <definedName name="MsgNum">Data!$C$25</definedName>
    <definedName name="MsgPINDup">Data!$C$24</definedName>
    <definedName name="msgPositvNum">Data!$C$30</definedName>
    <definedName name="MsgRtnMonth">Data!$C$35</definedName>
    <definedName name="MsgRtnPrdDt">Data!$C$22</definedName>
    <definedName name="MsgYearVal1">Data!$C$33</definedName>
    <definedName name="MsgYearVal2">Data!$C$34</definedName>
    <definedName name="obligationId">Data!$A$43</definedName>
    <definedName name="officeVersion">Data!$A$45</definedName>
    <definedName name="OtherYear">Data!$B$21:$B$48</definedName>
    <definedName name="OtherYear2">Data!$E$21:$E$47</definedName>
    <definedName name="PolicyCode">Data!$F$7:$F$9</definedName>
    <definedName name="PurposeOfPolicy">Data!$E$7:$E$9</definedName>
    <definedName name="RefSchedules">Data!$K$2:$K$5</definedName>
    <definedName name="RefSchedulesCode">Data!$L$2:$L$5</definedName>
    <definedName name="ResidentStatus">Data!$G$16:$G$17</definedName>
    <definedName name="ResidentStatusC">B_Employees_Dtls_Simplified!$C$5:$C$6</definedName>
    <definedName name="ResidentStatusCode">Data!$H$16:$H$17</definedName>
    <definedName name="RetInf.arrearStartDate">A_Basic_Info!$C$10</definedName>
    <definedName name="RetInf.DatePaymentStartDate">A_Basic_Info!$A$9</definedName>
    <definedName name="RetInf.DepositStartDate">A_Basic_Info!$C$9</definedName>
    <definedName name="ReturnType">Data!$G$22:$G$23</definedName>
    <definedName name="ReturnTypeCode">Data!$I$22:$I$27</definedName>
    <definedName name="ReturnTypeSorted">Data!$H$22:$H$27</definedName>
    <definedName name="RtnInf.EntityCode">A_Basic_Info!$C$3</definedName>
    <definedName name="RtnInf.EntityType">A_Basic_Info!$B$5</definedName>
    <definedName name="RtnInf.isAddAssmt">A_Basic_Info!$C$12</definedName>
    <definedName name="RtnInf.Month">A_Basic_Info!$B$10</definedName>
    <definedName name="RtnInf.MonthCode">A_Basic_Info!$C$4</definedName>
    <definedName name="RtnInf.ReturnType">A_Basic_Info!$B$4</definedName>
    <definedName name="RtnInf.ReturnTypeCd">A_Basic_Info!$C$5</definedName>
    <definedName name="RtnInf.RtnMonth">A_Basic_Info!$A$10</definedName>
    <definedName name="RtnInf.RtnPrdFrom">A_Basic_Info!$B$6</definedName>
    <definedName name="RtnInf.RtnPrdTo">A_Basic_Info!$B$7</definedName>
    <definedName name="RtnInf.RtnPrdToAct">A_Basic_Info!$C$7</definedName>
    <definedName name="RtnInf.RtnPrdToActStart">A_Basic_Info!$C$6</definedName>
    <definedName name="RtnInf.RtnYear">A_Basic_Info!$B$9</definedName>
    <definedName name="RtnInf.TaxPayersPIN">A_Basic_Info!$B$3</definedName>
    <definedName name="SalDedEmpPIN">B_Employees_Dtls_Simplified!$A$5:$A$6</definedName>
    <definedName name="SlabRate1998">Data!$AB$72:$AD$76</definedName>
    <definedName name="SlabRate1999">Data!$AB$67:$AD$71</definedName>
    <definedName name="SlabRate2000">Data!$AB$2:$AD$6</definedName>
    <definedName name="SlabRate2001">Data!$AB$7:$AD$11</definedName>
    <definedName name="SlabRate2002">Data!$AB$12:$AD$16</definedName>
    <definedName name="SlabRate2003">Data!$AB$17:$AD$21</definedName>
    <definedName name="SlabRate2004">Data!$AB$22:$AD$26</definedName>
    <definedName name="SlabRate2005">Data!$AB$27:$AD$31</definedName>
    <definedName name="SlabRate2006">Data!$AB$32:$AD$36</definedName>
    <definedName name="SlabRate2007">Data!$AB$37:$AD$41</definedName>
    <definedName name="SlabRate2008">Data!$AB$42:$AD$46</definedName>
    <definedName name="SlabRate2009">Data!$AB$47:$AD$51</definedName>
    <definedName name="SlabRate2010">Data!$AB$52:$AD$56</definedName>
    <definedName name="SlabRate2011">Data!$AB$57:$AD$61</definedName>
    <definedName name="SlabRate2012">Data!$AB$62:$AD$66</definedName>
    <definedName name="SlabRate2013">Data!$AB$77:$AD$81</definedName>
    <definedName name="SlabRate2014">Data!$AB$82:$AD$86</definedName>
    <definedName name="SlabRate2015">Data!$AB$87:$AD$91</definedName>
    <definedName name="SlabRate2016">Data!$AB$92:$AD$96</definedName>
    <definedName name="SlabRate2017">Data!$AB$97:$AD$101</definedName>
    <definedName name="SlabRate2018">Data!$AB$102:$AD$106</definedName>
    <definedName name="SlabRate2019">Data!$AB$107:$AD$111</definedName>
    <definedName name="SlabRate2020">Data!$AB$112:$AD$116</definedName>
    <definedName name="SlabRate2021">Data!$AB$117:$AD$119</definedName>
    <definedName name="SlabRate2022">Data!$AB$120:$AD$122</definedName>
    <definedName name="SlabRate2023">Data!$AB$123:$AD$127</definedName>
    <definedName name="SlabRate2024">Data!$AB$128:$AD$132</definedName>
    <definedName name="SlabRate2025">Data!$AB$133:$AD$137</definedName>
    <definedName name="SlabRate2026">Data!$AB$138:$AD$142</definedName>
    <definedName name="SortedBodyType">Data!$S$2:$S$4</definedName>
    <definedName name="SortedCarType">Data!$O$2:$O$3</definedName>
    <definedName name="SortedEntityType">Data!$W$2:$W$3</definedName>
    <definedName name="SortedMonthList">Data!$C$7:$C$18</definedName>
    <definedName name="SortedResidentStatus">Data!$F$16:$F$17</definedName>
    <definedName name="SortedResidentStatustemp">Data!$I$16:$I$17</definedName>
    <definedName name="SortedTypeOfHousing">Data!$I$2:$I$6</definedName>
    <definedName name="TaxPdOnLumpSumPdAftrTrmtn.List">C_Lump_Sum_Payments_Dtls!$A$3:$AF$4</definedName>
    <definedName name="TaxPdOnLumpSumPdAftrTrmtnListTO">C_Lump_Sum_Payments_Dtls!$AF$5</definedName>
    <definedName name="templateInfo.formId">A_Basic_Info!$B$13</definedName>
    <definedName name="templateInfo.moduleId">A_Basic_Info!$A$13</definedName>
    <definedName name="templateInfo.obligId">A_Basic_Info!$B$11</definedName>
    <definedName name="templateInfo.ofcVrsn">A_Basic_Info!$B$12</definedName>
    <definedName name="templateInfo.tempType">A_Basic_Info!$A$12</definedName>
    <definedName name="templateInfo.tempVrsn">A_Basic_Info!$A$11</definedName>
    <definedName name="templateType">Data!$A$44</definedName>
    <definedName name="TypeOFEmp">Data!$D$2:$D$3</definedName>
    <definedName name="TypeOFEmpCode">Data!$E$2:$E$3</definedName>
    <definedName name="TypeOfHousing">Data!$G$2:$G$6</definedName>
    <definedName name="TypeOfHousingCode">Data!$H$2:$H$6</definedName>
    <definedName name="visibleSheetsArr">Data!$A$55</definedName>
    <definedName name="YearList">Data!$A$21:$A$42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04" i="19" l="1"/>
  <c r="A200" i="19"/>
  <c r="A196" i="19"/>
  <c r="B176" i="19"/>
  <c r="B172" i="19"/>
  <c r="B168" i="19"/>
  <c r="B164" i="19"/>
  <c r="A192" i="19" l="1"/>
  <c r="A176" i="19"/>
  <c r="A172" i="19"/>
  <c r="A827" i="19" l="1"/>
  <c r="A823" i="19"/>
  <c r="N6" i="7"/>
  <c r="U6" i="7" s="1"/>
  <c r="X6" i="7" s="1"/>
  <c r="N5" i="7"/>
  <c r="U5" i="7" s="1"/>
  <c r="AC4" i="11"/>
  <c r="M4" i="11" l="1"/>
  <c r="N4" i="11" s="1"/>
  <c r="AD14" i="18"/>
  <c r="AC14" i="18"/>
  <c r="AB14" i="18"/>
  <c r="AA14" i="18"/>
  <c r="Z14" i="18"/>
  <c r="Y14" i="18"/>
  <c r="X14" i="18"/>
  <c r="W14" i="18"/>
  <c r="V14" i="18"/>
  <c r="U14" i="18"/>
  <c r="T14" i="18"/>
  <c r="S14" i="18"/>
  <c r="R14" i="18"/>
  <c r="Q14" i="18"/>
  <c r="P14" i="18"/>
  <c r="O14" i="18"/>
  <c r="N14" i="18"/>
  <c r="M14" i="18"/>
  <c r="L14" i="18"/>
  <c r="K14" i="18"/>
  <c r="J14" i="18"/>
  <c r="I14" i="18"/>
  <c r="H14" i="18"/>
  <c r="G14" i="18"/>
  <c r="F14" i="18"/>
  <c r="Q8" i="18"/>
  <c r="C3" i="23" l="1"/>
  <c r="A647" i="19"/>
  <c r="A651" i="19"/>
  <c r="A655" i="19"/>
  <c r="A659" i="19"/>
  <c r="A663" i="19"/>
  <c r="A667" i="19"/>
  <c r="A671" i="19"/>
  <c r="A675" i="19"/>
  <c r="A679" i="19"/>
  <c r="A683" i="19"/>
  <c r="A687" i="19"/>
  <c r="A691" i="19"/>
  <c r="A695" i="19"/>
  <c r="A699" i="19"/>
  <c r="A703" i="19"/>
  <c r="A643" i="19"/>
  <c r="A639" i="19"/>
  <c r="A635" i="19"/>
  <c r="A631" i="19"/>
  <c r="A627" i="19"/>
  <c r="A623" i="19"/>
  <c r="A615" i="19"/>
  <c r="A619" i="19"/>
  <c r="A475" i="19"/>
  <c r="A471" i="19"/>
  <c r="A467" i="19"/>
  <c r="A463" i="19"/>
  <c r="A459" i="19"/>
  <c r="A455" i="19"/>
  <c r="A423" i="19"/>
  <c r="A427" i="19"/>
  <c r="A431" i="19"/>
  <c r="A443" i="19"/>
  <c r="A439" i="19"/>
  <c r="A451" i="19"/>
  <c r="A447" i="19"/>
  <c r="A435" i="19"/>
  <c r="A419" i="19"/>
  <c r="A411" i="19"/>
  <c r="A407" i="19"/>
  <c r="AE4" i="11"/>
  <c r="A184" i="19" l="1"/>
  <c r="A180" i="19"/>
  <c r="A168" i="19" l="1"/>
  <c r="A164" i="19"/>
  <c r="A160" i="19"/>
  <c r="A156" i="19"/>
  <c r="A152" i="19"/>
  <c r="A148" i="19"/>
  <c r="B144" i="19"/>
  <c r="A144" i="19"/>
  <c r="A140" i="19"/>
  <c r="Z5" i="7"/>
  <c r="A1766" i="19"/>
  <c r="A1885" i="19" l="1"/>
  <c r="B9" i="6" l="1"/>
  <c r="A1893" i="19" l="1"/>
  <c r="A1889" i="19"/>
  <c r="A1848" i="19"/>
  <c r="A1844" i="19"/>
  <c r="A1840" i="19"/>
  <c r="A10" i="6"/>
  <c r="A1774" i="19"/>
  <c r="A1667" i="19"/>
  <c r="A1770" i="19"/>
  <c r="A1655" i="19"/>
  <c r="A9" i="6"/>
  <c r="A1663" i="19"/>
  <c r="A1659" i="19"/>
  <c r="C5" i="6"/>
  <c r="B1294" i="19"/>
  <c r="B970" i="19"/>
  <c r="B11" i="6"/>
  <c r="B12" i="6"/>
  <c r="B13" i="6"/>
  <c r="A13" i="6"/>
  <c r="A12" i="6"/>
  <c r="A11" i="6"/>
  <c r="A1562" i="19"/>
  <c r="A1490" i="19"/>
  <c r="A1558" i="19"/>
  <c r="A1486" i="19"/>
  <c r="A1154" i="19"/>
  <c r="G3" i="15"/>
  <c r="I3" i="15"/>
  <c r="G4" i="15"/>
  <c r="I4" i="15"/>
  <c r="AA5" i="7"/>
  <c r="AB5" i="7"/>
  <c r="AC5" i="7"/>
  <c r="Z6" i="7"/>
  <c r="AA6" i="7"/>
  <c r="AB6" i="7"/>
  <c r="AC6" i="7"/>
  <c r="B6" i="18"/>
  <c r="C6" i="18"/>
  <c r="D6" i="18"/>
  <c r="E6" i="18"/>
  <c r="K6" i="18"/>
  <c r="L6" i="18"/>
  <c r="M6" i="18"/>
  <c r="N6" i="18"/>
  <c r="O6" i="18"/>
  <c r="P6" i="18"/>
  <c r="Q6" i="18"/>
  <c r="R6" i="18"/>
  <c r="S6" i="18"/>
  <c r="T6" i="18"/>
  <c r="U6" i="18"/>
  <c r="V6" i="18"/>
  <c r="C8" i="18"/>
  <c r="E8" i="18"/>
  <c r="I8" i="18"/>
  <c r="J8" i="18"/>
  <c r="K8" i="18"/>
  <c r="M8" i="18"/>
  <c r="N8" i="18"/>
  <c r="O8" i="18"/>
  <c r="P8" i="18"/>
  <c r="S8" i="18"/>
  <c r="T8" i="18"/>
  <c r="U8" i="18"/>
  <c r="V8" i="18"/>
  <c r="B14" i="18"/>
  <c r="C14" i="18"/>
  <c r="D14" i="18"/>
  <c r="E14" i="18"/>
  <c r="C16" i="18"/>
  <c r="F2" i="4"/>
  <c r="F3" i="4"/>
  <c r="F4" i="4"/>
  <c r="F5" i="4"/>
  <c r="F6" i="4"/>
  <c r="B986" i="19"/>
  <c r="A990" i="19"/>
  <c r="A994" i="19"/>
  <c r="B998" i="19"/>
  <c r="A1002" i="19"/>
  <c r="A1006" i="19"/>
  <c r="B1034" i="19"/>
  <c r="A1038" i="19"/>
  <c r="A1042" i="19"/>
  <c r="A1046" i="19"/>
  <c r="A1090" i="19"/>
  <c r="B1090" i="19"/>
  <c r="A1094" i="19"/>
  <c r="B1094" i="19"/>
  <c r="A1098" i="19"/>
  <c r="B1098" i="19"/>
  <c r="A1102" i="19"/>
  <c r="B1102" i="19"/>
  <c r="A1110" i="19"/>
  <c r="B1110" i="19"/>
  <c r="A1114" i="19"/>
  <c r="B1114" i="19"/>
  <c r="A1118" i="19"/>
  <c r="B1118" i="19"/>
  <c r="A1122" i="19"/>
  <c r="B1122" i="19"/>
  <c r="A1126" i="19"/>
  <c r="A1130" i="19"/>
  <c r="A1134" i="19"/>
  <c r="A1138" i="19"/>
  <c r="A1142" i="19"/>
  <c r="A1146" i="19"/>
  <c r="B1310" i="19"/>
  <c r="A1314" i="19"/>
  <c r="A1318" i="19"/>
  <c r="B1322" i="19"/>
  <c r="A1326" i="19"/>
  <c r="A1330" i="19"/>
  <c r="B1358" i="19"/>
  <c r="A1366" i="19"/>
  <c r="A1370" i="19"/>
  <c r="A1374" i="19"/>
  <c r="A1422" i="19"/>
  <c r="B1422" i="19"/>
  <c r="A1426" i="19"/>
  <c r="B1426" i="19"/>
  <c r="A1430" i="19"/>
  <c r="B1430" i="19"/>
  <c r="A1434" i="19"/>
  <c r="B1434" i="19"/>
  <c r="A1442" i="19"/>
  <c r="B1442" i="19"/>
  <c r="A1446" i="19"/>
  <c r="B1446" i="19"/>
  <c r="A1450" i="19"/>
  <c r="B1450" i="19"/>
  <c r="A1454" i="19"/>
  <c r="B1454" i="19"/>
  <c r="A1458" i="19"/>
  <c r="A1462" i="19"/>
  <c r="A1466" i="19"/>
  <c r="A1470" i="19"/>
  <c r="A1474" i="19"/>
  <c r="A1478" i="19"/>
  <c r="Y7" i="7"/>
  <c r="C4" i="23" s="1"/>
  <c r="AC3" i="11"/>
  <c r="X5" i="7"/>
  <c r="J3" i="15" l="1"/>
  <c r="K3" i="15" s="1"/>
  <c r="J4" i="15"/>
  <c r="K4" i="15" s="1"/>
  <c r="AF5" i="11"/>
  <c r="C5" i="23" s="1"/>
  <c r="AE3" i="11"/>
  <c r="K5" i="15" l="1"/>
  <c r="C6" i="23" s="1"/>
  <c r="C8" i="23" s="1"/>
  <c r="C12" i="23" s="1"/>
  <c r="AE5" i="11"/>
  <c r="X7" i="7" l="1"/>
</calcChain>
</file>

<file path=xl/sharedStrings.xml><?xml version="1.0" encoding="utf-8"?>
<sst xmlns="http://schemas.openxmlformats.org/spreadsheetml/2006/main" count="3471" uniqueCount="1237">
  <si>
    <t>Help on Enable Macro (Enable Validate button):</t>
  </si>
  <si>
    <t>FOR EXCEL 2010 :-</t>
  </si>
  <si>
    <t>To "Enable Macro" please follow steps below.</t>
  </si>
  <si>
    <r>
      <t xml:space="preserve">Click the </t>
    </r>
    <r>
      <rPr>
        <b/>
        <sz val="12"/>
        <rFont val="Book Antiqua"/>
        <family val="1"/>
      </rPr>
      <t>File Menu (Office BackStage)</t>
    </r>
    <r>
      <rPr>
        <sz val="12"/>
        <rFont val="Book Antiqua"/>
        <family val="1"/>
      </rPr>
      <t>, and then select Options from the left sidebar.</t>
    </r>
  </si>
  <si>
    <t>Click Trust Center, click Trust Center Settings, and then click Macro Settings.</t>
  </si>
  <si>
    <t>Select "Enable all macros". Click on 'OK'.</t>
  </si>
  <si>
    <t>Open the file again.</t>
  </si>
  <si>
    <t>FOR EXCEL 2007 :-</t>
  </si>
  <si>
    <r>
      <t xml:space="preserve">Click the </t>
    </r>
    <r>
      <rPr>
        <b/>
        <sz val="12"/>
        <color indexed="63"/>
        <rFont val="Book Antiqua"/>
        <family val="1"/>
      </rPr>
      <t>Microsoft Office Button</t>
    </r>
    <r>
      <rPr>
        <b/>
        <sz val="9.1"/>
        <color indexed="63"/>
        <rFont val="Arial"/>
        <family val="2"/>
      </rPr>
      <t xml:space="preserve">                </t>
    </r>
    <r>
      <rPr>
        <b/>
        <sz val="12"/>
        <color indexed="63"/>
        <rFont val="Book Antiqua"/>
        <family val="1"/>
      </rPr>
      <t xml:space="preserve"> , </t>
    </r>
    <r>
      <rPr>
        <sz val="12"/>
        <color indexed="63"/>
        <rFont val="Book Antiqua"/>
        <family val="1"/>
      </rPr>
      <t>and then click</t>
    </r>
    <r>
      <rPr>
        <b/>
        <sz val="12"/>
        <color indexed="63"/>
        <rFont val="Book Antiqua"/>
        <family val="1"/>
      </rPr>
      <t xml:space="preserve"> Excel Options.</t>
    </r>
  </si>
  <si>
    <t>FOR OTHER EXCEL VERSIONS :-</t>
  </si>
  <si>
    <r>
      <t xml:space="preserve">Select the </t>
    </r>
    <r>
      <rPr>
        <b/>
        <sz val="12"/>
        <rFont val="Book Antiqua"/>
        <family val="1"/>
      </rPr>
      <t>Tools</t>
    </r>
    <r>
      <rPr>
        <sz val="12"/>
        <rFont val="Book Antiqua"/>
        <family val="1"/>
      </rPr>
      <t xml:space="preserve"> menu option and then select </t>
    </r>
    <r>
      <rPr>
        <b/>
        <sz val="12"/>
        <rFont val="Book Antiqua"/>
        <family val="1"/>
      </rPr>
      <t>Macro</t>
    </r>
    <r>
      <rPr>
        <sz val="12"/>
        <rFont val="Book Antiqua"/>
        <family val="1"/>
      </rPr>
      <t xml:space="preserve"> and </t>
    </r>
    <r>
      <rPr>
        <b/>
        <sz val="12"/>
        <rFont val="Book Antiqua"/>
        <family val="1"/>
      </rPr>
      <t>Security.</t>
    </r>
    <r>
      <rPr>
        <sz val="12"/>
        <rFont val="Book Antiqua"/>
        <family val="1"/>
      </rPr>
      <t xml:space="preserve"> In the resulting Security dialog, set the security level to Low by clicking the </t>
    </r>
    <r>
      <rPr>
        <b/>
        <sz val="12"/>
        <rFont val="Book Antiqua"/>
        <family val="1"/>
      </rPr>
      <t>Low</t>
    </r>
    <r>
      <rPr>
        <sz val="12"/>
        <rFont val="Book Antiqua"/>
        <family val="1"/>
      </rPr>
      <t xml:space="preserve"> radio button.</t>
    </r>
  </si>
  <si>
    <t>Close the file and any other instances of the application currently running on the computer (close all excel applications that also use the application you are currently running).</t>
  </si>
  <si>
    <r>
      <t xml:space="preserve">Click the </t>
    </r>
    <r>
      <rPr>
        <b/>
        <sz val="12"/>
        <rFont val="Book Antiqua"/>
        <family val="1"/>
      </rPr>
      <t>Enable</t>
    </r>
    <r>
      <rPr>
        <sz val="12"/>
        <rFont val="Book Antiqua"/>
        <family val="1"/>
      </rPr>
      <t xml:space="preserve"> button to allow the macro to run.</t>
    </r>
  </si>
  <si>
    <t>Fields marked in White color is enabled and data can be entered in that field.</t>
  </si>
  <si>
    <t>Fields marked in Grey color is Disabled.</t>
  </si>
  <si>
    <t xml:space="preserve">
</t>
  </si>
  <si>
    <t>Fields marked in Light Grey color is showing Description of field.</t>
  </si>
  <si>
    <t>Change your regional date option from "Control Panel --&gt; Region and Language" to "English(Unites States)"</t>
  </si>
  <si>
    <r>
      <t xml:space="preserve">Please click on </t>
    </r>
    <r>
      <rPr>
        <b/>
        <i/>
        <sz val="12"/>
        <rFont val="Book Antiqua"/>
        <family val="1"/>
      </rPr>
      <t>"Validate"</t>
    </r>
    <r>
      <rPr>
        <sz val="12"/>
        <rFont val="Book Antiqua"/>
        <family val="1"/>
      </rPr>
      <t xml:space="preserve"> button to check errors in excel sheet. If there is </t>
    </r>
    <r>
      <rPr>
        <b/>
        <sz val="12"/>
        <rFont val="Book Antiqua"/>
        <family val="1"/>
      </rPr>
      <t>no error</t>
    </r>
    <r>
      <rPr>
        <sz val="12"/>
        <rFont val="Book Antiqua"/>
        <family val="1"/>
      </rPr>
      <t xml:space="preserve"> in excel sheet then upload file gets generated.</t>
    </r>
  </si>
  <si>
    <r>
      <t>Note :</t>
    </r>
    <r>
      <rPr>
        <sz val="12"/>
        <rFont val="Book Antiqua"/>
        <family val="1"/>
      </rPr>
      <t xml:space="preserve"> While opening a MS Excel 2007 file, macro security issue may arise. To overcome this issue, upgrade to 
MS Excel 2007 Service Pack 2</t>
    </r>
  </si>
  <si>
    <t>Sr. No.</t>
  </si>
  <si>
    <t>Section Name</t>
  </si>
  <si>
    <t>Field</t>
  </si>
  <si>
    <t>Error Description</t>
  </si>
  <si>
    <t>Reference Cell</t>
  </si>
  <si>
    <t>ReturnType</t>
  </si>
  <si>
    <t>ReturnTypeCode</t>
  </si>
  <si>
    <t>Boolean</t>
  </si>
  <si>
    <t>TypeOfEmp</t>
  </si>
  <si>
    <t>TypeOFEmpCode</t>
  </si>
  <si>
    <t>TypeOfHousing</t>
  </si>
  <si>
    <t>TypeOfHousingCode</t>
  </si>
  <si>
    <t>SortedTypeOfHousing</t>
  </si>
  <si>
    <t>RefSchedules</t>
  </si>
  <si>
    <t>RefSchedulesCode</t>
  </si>
  <si>
    <t>CarTypeCode</t>
  </si>
  <si>
    <t>CarType</t>
  </si>
  <si>
    <t>SortedCarType</t>
  </si>
  <si>
    <t>BodyType</t>
  </si>
  <si>
    <t>BodyTypeCode</t>
  </si>
  <si>
    <t>SortedBodyType</t>
  </si>
  <si>
    <t>EntityType</t>
  </si>
  <si>
    <t>EntityCode</t>
  </si>
  <si>
    <t>SortedEntityCode</t>
  </si>
  <si>
    <t>Lump Sum Payment Due Year</t>
  </si>
  <si>
    <t>SlabStart</t>
  </si>
  <si>
    <t>SlabEnd</t>
  </si>
  <si>
    <t>Rate</t>
  </si>
  <si>
    <t>Original</t>
  </si>
  <si>
    <t>Yes</t>
  </si>
  <si>
    <t>Primary Employee</t>
  </si>
  <si>
    <t>PRMEMP</t>
  </si>
  <si>
    <t>Benefit not given</t>
  </si>
  <si>
    <t>3</t>
  </si>
  <si>
    <t>Agriculture Farm</t>
  </si>
  <si>
    <t>B_Employees_Dtls</t>
  </si>
  <si>
    <t>SCH1</t>
  </si>
  <si>
    <t>HIRED</t>
  </si>
  <si>
    <t>Owned</t>
  </si>
  <si>
    <t>Hired</t>
  </si>
  <si>
    <t>Saloon Hatch Backs and Estates</t>
  </si>
  <si>
    <t>LANDOVER</t>
  </si>
  <si>
    <t>Land Rovers/ Cruisers(excludes Range Rovers and vehicles of similar nature)</t>
  </si>
  <si>
    <t>Head Office</t>
  </si>
  <si>
    <t>BRET</t>
  </si>
  <si>
    <t>Branch</t>
  </si>
  <si>
    <t>2000</t>
  </si>
  <si>
    <t>0</t>
  </si>
  <si>
    <t>116160</t>
  </si>
  <si>
    <t>10</t>
  </si>
  <si>
    <t>Amended</t>
  </si>
  <si>
    <t>AMENDED</t>
  </si>
  <si>
    <t>No</t>
  </si>
  <si>
    <t>Secondary Employee</t>
  </si>
  <si>
    <t>SCNDEMP</t>
  </si>
  <si>
    <t>Employer's Owned House</t>
  </si>
  <si>
    <t>C_Disabled_Employees_Dtls</t>
  </si>
  <si>
    <t>SCH2</t>
  </si>
  <si>
    <t>OWNED</t>
  </si>
  <si>
    <t>Pick Ups, Panel Vans Uncovered</t>
  </si>
  <si>
    <t>PICKUPS</t>
  </si>
  <si>
    <t>HOET</t>
  </si>
  <si>
    <t>116161</t>
  </si>
  <si>
    <t>225600</t>
  </si>
  <si>
    <t>15</t>
  </si>
  <si>
    <t>Employer's Rented House</t>
  </si>
  <si>
    <t>1</t>
  </si>
  <si>
    <t>G_Arrears_Dtls_E</t>
  </si>
  <si>
    <t>SCH6</t>
  </si>
  <si>
    <t>SLNHTCH</t>
  </si>
  <si>
    <t>225601</t>
  </si>
  <si>
    <t>335040</t>
  </si>
  <si>
    <t>20</t>
  </si>
  <si>
    <t>2</t>
  </si>
  <si>
    <t>H_Arrears_Dtls_DE</t>
  </si>
  <si>
    <t>SCH7</t>
  </si>
  <si>
    <t>335041</t>
  </si>
  <si>
    <t>444480</t>
  </si>
  <si>
    <t>25</t>
  </si>
  <si>
    <t>MonthsList</t>
  </si>
  <si>
    <t>Month</t>
  </si>
  <si>
    <t>SortedMonthList</t>
  </si>
  <si>
    <t>PurposeOfPolicy</t>
  </si>
  <si>
    <t>PolicyCode</t>
  </si>
  <si>
    <t>House to Non full time service Director</t>
  </si>
  <si>
    <t>4</t>
  </si>
  <si>
    <t>444481</t>
  </si>
  <si>
    <t>30</t>
  </si>
  <si>
    <t>January</t>
  </si>
  <si>
    <t>04</t>
  </si>
  <si>
    <t>April</t>
  </si>
  <si>
    <t>01</t>
  </si>
  <si>
    <t>Education</t>
  </si>
  <si>
    <t>EDU</t>
  </si>
  <si>
    <t>PolicyHolder</t>
  </si>
  <si>
    <t>PolicyHolderCode</t>
  </si>
  <si>
    <t>2001</t>
  </si>
  <si>
    <t>February</t>
  </si>
  <si>
    <t>08</t>
  </si>
  <si>
    <t>August</t>
  </si>
  <si>
    <t>02</t>
  </si>
  <si>
    <t>Health</t>
  </si>
  <si>
    <t>HLTH</t>
  </si>
  <si>
    <t>Child</t>
  </si>
  <si>
    <t>C</t>
  </si>
  <si>
    <t>March</t>
  </si>
  <si>
    <t>12</t>
  </si>
  <si>
    <t>December</t>
  </si>
  <si>
    <t>03</t>
  </si>
  <si>
    <t>Life</t>
  </si>
  <si>
    <t>LIFE</t>
  </si>
  <si>
    <t>Self</t>
  </si>
  <si>
    <t>S</t>
  </si>
  <si>
    <t>Wife</t>
  </si>
  <si>
    <t>W</t>
  </si>
  <si>
    <t>May</t>
  </si>
  <si>
    <t>05</t>
  </si>
  <si>
    <t>June</t>
  </si>
  <si>
    <t>07</t>
  </si>
  <si>
    <t>July</t>
  </si>
  <si>
    <t>06</t>
  </si>
  <si>
    <t>2002</t>
  </si>
  <si>
    <t>September</t>
  </si>
  <si>
    <t>09</t>
  </si>
  <si>
    <t>Sorted Resident Status</t>
  </si>
  <si>
    <t>Resident Status</t>
  </si>
  <si>
    <t>Code for Resident Status</t>
  </si>
  <si>
    <t>October</t>
  </si>
  <si>
    <t>11</t>
  </si>
  <si>
    <t>November</t>
  </si>
  <si>
    <t>Non-Resident</t>
  </si>
  <si>
    <t>Resident</t>
  </si>
  <si>
    <t>NONRES</t>
  </si>
  <si>
    <t>RES</t>
  </si>
  <si>
    <t>2003</t>
  </si>
  <si>
    <t>YearList</t>
  </si>
  <si>
    <t>OtherYear</t>
  </si>
  <si>
    <t>ValidationErrorMsgs</t>
  </si>
  <si>
    <t>OtherYear2</t>
  </si>
  <si>
    <t>1998</t>
  </si>
  <si>
    <t xml:space="preserve"> in proper format(dd/mm/yyyy).</t>
  </si>
  <si>
    <t>1999</t>
  </si>
  <si>
    <t>Please enter Date between Return Period specified and in dd/mm/yyyy proper format.</t>
  </si>
  <si>
    <t>2004</t>
  </si>
  <si>
    <t xml:space="preserve"> cannot be the current/future date.</t>
  </si>
  <si>
    <t xml:space="preserve"> can not be same as  Taxpayer's PIN.</t>
  </si>
  <si>
    <t>Please enter numeric value only.</t>
  </si>
  <si>
    <t>Please enter alphanumeric value. Only Special characters like (space , . / - :) are allowed.</t>
  </si>
  <si>
    <t>2005</t>
  </si>
  <si>
    <t>Please enter alphanumeric value. Special characters  are  not allowed.</t>
  </si>
  <si>
    <t>2006</t>
  </si>
  <si>
    <t>121968</t>
  </si>
  <si>
    <t>Please enter alphabetic value Only.</t>
  </si>
  <si>
    <t>2007</t>
  </si>
  <si>
    <t>121969</t>
  </si>
  <si>
    <t>236880</t>
  </si>
  <si>
    <t xml:space="preserve"> is Mandatory field.</t>
  </si>
  <si>
    <t>2008</t>
  </si>
  <si>
    <t>236881</t>
  </si>
  <si>
    <t>351792</t>
  </si>
  <si>
    <t>Please enter numeric value greater than zero.</t>
  </si>
  <si>
    <t>2009</t>
  </si>
  <si>
    <t>351793</t>
  </si>
  <si>
    <t>466704</t>
  </si>
  <si>
    <t xml:space="preserve"> should be before Return Period in Section A.</t>
  </si>
  <si>
    <t>2010</t>
  </si>
  <si>
    <t>466705</t>
  </si>
  <si>
    <t xml:space="preserve"> should be greater than Employment Start Date.</t>
  </si>
  <si>
    <t>2011</t>
  </si>
  <si>
    <t xml:space="preserve"> should be before or same as Year of Income in Section A.</t>
  </si>
  <si>
    <t>2012</t>
  </si>
  <si>
    <t xml:space="preserve"> should be same as Year of Income in Section A.</t>
  </si>
  <si>
    <t xml:space="preserve"> should be same as Return for the Month in Section A.</t>
  </si>
  <si>
    <t>For Section B</t>
  </si>
  <si>
    <t>Criteria</t>
  </si>
  <si>
    <t>EndRow</t>
  </si>
  <si>
    <t>CriteriaRange</t>
  </si>
  <si>
    <t>Highlight Cell Column</t>
  </si>
  <si>
    <t>crit1</t>
  </si>
  <si>
    <t>A1:B2</t>
  </si>
  <si>
    <t>crit2</t>
  </si>
  <si>
    <t>A5:B6</t>
  </si>
  <si>
    <t>D</t>
  </si>
  <si>
    <t>crit3</t>
  </si>
  <si>
    <t>A9:A10</t>
  </si>
  <si>
    <t>M</t>
  </si>
  <si>
    <t>crit4</t>
  </si>
  <si>
    <t>A13:A14</t>
  </si>
  <si>
    <t>P</t>
  </si>
  <si>
    <t>crit5</t>
  </si>
  <si>
    <t>A17:A18</t>
  </si>
  <si>
    <t>T</t>
  </si>
  <si>
    <t>crit6</t>
  </si>
  <si>
    <t>A21:A22</t>
  </si>
  <si>
    <t>V</t>
  </si>
  <si>
    <t>crit7</t>
  </si>
  <si>
    <t>A25:A26</t>
  </si>
  <si>
    <t>crit8</t>
  </si>
  <si>
    <t>X</t>
  </si>
  <si>
    <t>crit9</t>
  </si>
  <si>
    <t>A33:A34</t>
  </si>
  <si>
    <t>Z</t>
  </si>
  <si>
    <t>crit10</t>
  </si>
  <si>
    <t>A37:A38</t>
  </si>
  <si>
    <t>AC</t>
  </si>
  <si>
    <t>crit11</t>
  </si>
  <si>
    <t>A41:A42</t>
  </si>
  <si>
    <t>AD</t>
  </si>
  <si>
    <t>crit12</t>
  </si>
  <si>
    <t>A45:A46</t>
  </si>
  <si>
    <t>AF</t>
  </si>
  <si>
    <t>crit13</t>
  </si>
  <si>
    <t>A49:A50</t>
  </si>
  <si>
    <t>AH</t>
  </si>
  <si>
    <t>crit14</t>
  </si>
  <si>
    <t>AI</t>
  </si>
  <si>
    <t>crit15</t>
  </si>
  <si>
    <t>Q</t>
  </si>
  <si>
    <t>crit16</t>
  </si>
  <si>
    <t>A61:B62</t>
  </si>
  <si>
    <t>crit17</t>
  </si>
  <si>
    <t>A65:B66</t>
  </si>
  <si>
    <t>U</t>
  </si>
  <si>
    <t>crit18</t>
  </si>
  <si>
    <t>A69:B70</t>
  </si>
  <si>
    <t>crit19</t>
  </si>
  <si>
    <t>A73:B74</t>
  </si>
  <si>
    <t>crit20</t>
  </si>
  <si>
    <t>A77:B78</t>
  </si>
  <si>
    <t>crit21</t>
  </si>
  <si>
    <t>A81:B82</t>
  </si>
  <si>
    <t>crit22</t>
  </si>
  <si>
    <t>A85:B86</t>
  </si>
  <si>
    <t>crit23</t>
  </si>
  <si>
    <t>A89:B90</t>
  </si>
  <si>
    <t>crit24</t>
  </si>
  <si>
    <t>A93:B94</t>
  </si>
  <si>
    <t>crit25</t>
  </si>
  <si>
    <t>A97:B98</t>
  </si>
  <si>
    <t>crit26</t>
  </si>
  <si>
    <t>A101:B102</t>
  </si>
  <si>
    <t>crit27</t>
  </si>
  <si>
    <t>A105:B106</t>
  </si>
  <si>
    <t>crit28</t>
  </si>
  <si>
    <t>A109:B110</t>
  </si>
  <si>
    <t>crit29</t>
  </si>
  <si>
    <t>crit30</t>
  </si>
  <si>
    <t>Y</t>
  </si>
  <si>
    <t>crit31</t>
  </si>
  <si>
    <t>AA</t>
  </si>
  <si>
    <t>crit32</t>
  </si>
  <si>
    <t>AB</t>
  </si>
  <si>
    <t>crit33</t>
  </si>
  <si>
    <t>Res</t>
  </si>
  <si>
    <t>&lt;&gt;Resident</t>
  </si>
  <si>
    <t>&lt;&gt;Non-Resident</t>
  </si>
  <si>
    <t>Type</t>
  </si>
  <si>
    <t>&lt;&gt;Primary Employee</t>
  </si>
  <si>
    <t>&lt;&gt;Secondary Employee</t>
  </si>
  <si>
    <t>A</t>
  </si>
  <si>
    <t>&lt;&gt;</t>
  </si>
  <si>
    <t xml:space="preserve">'Total Cash Pay (A)' should be blank in following row(s): </t>
  </si>
  <si>
    <t>F</t>
  </si>
  <si>
    <t>H</t>
  </si>
  <si>
    <t>I</t>
  </si>
  <si>
    <t>J</t>
  </si>
  <si>
    <t xml:space="preserve">'30% of Cash Pay (J) = (A)*30%' should be blank in following row(s): </t>
  </si>
  <si>
    <t>L</t>
  </si>
  <si>
    <t xml:space="preserve">'Permissible Limit (L)' should be blank in following row(s): </t>
  </si>
  <si>
    <t>O</t>
  </si>
  <si>
    <t xml:space="preserve">'Taxable Pay (Ksh) (P) = (I - O)' should be blank in following row(s): </t>
  </si>
  <si>
    <t xml:space="preserve">'Tax Payable (Ksh) (Q) = (P)*Slab Rate' should be blank in following row(s): </t>
  </si>
  <si>
    <t xml:space="preserve">'PAYE Tax (Ksh) (T) = (Q - R - S)' should be blank in following row(s): </t>
  </si>
  <si>
    <t>=</t>
  </si>
  <si>
    <t>E</t>
  </si>
  <si>
    <t>Housing</t>
  </si>
  <si>
    <t>Rent</t>
  </si>
  <si>
    <t>G</t>
  </si>
  <si>
    <t xml:space="preserve">As 'Type of Housing' contains 'House to Non full time service Director', 'Rent of House/Market Value' should be blank in following row(s): </t>
  </si>
  <si>
    <t xml:space="preserve">As 'Type of Housing' contains 'House to Non full time service Director', 'Rent Recovered from Employee (G)' should be blank in following row(s): </t>
  </si>
  <si>
    <t xml:space="preserve">As 'Type of Housing' contains 'Employer's Owned House', 'Rent of House/Market Value' should contain value in following row(s): </t>
  </si>
  <si>
    <t>=Employer's Owned House</t>
  </si>
  <si>
    <t xml:space="preserve">As 'Type of Housing' contains 'Employer's Owned House', 'Rent Recovered from Employee (G)' should contain value in following row(s): </t>
  </si>
  <si>
    <t xml:space="preserve">As 'Type of Housing' contains 'Employer's Rented House', 'Rent of House/Market Value' should contain value in following row(s): </t>
  </si>
  <si>
    <t xml:space="preserve">As 'Type of Housing' contains 'Employer's Rented House', 'Rent Recovered from Employee (G)' should contain value in following row(s): </t>
  </si>
  <si>
    <t xml:space="preserve">As 'Type of Housing' contains 'Agriculture Farm', 'Rent of House/Market Value' should be blank in following row(s): </t>
  </si>
  <si>
    <t xml:space="preserve">As 'Type of Housing' contains 'Agriculture Farm', 'Rent Recovered from Employee (G)' should be blank in following row(s): </t>
  </si>
  <si>
    <t>K</t>
  </si>
  <si>
    <t xml:space="preserve">As 'Residential Status' contains 'Resident' and 'Type' contains 'Primary Employee', 'Mortgage Interest (M)' should contain value in following row(s): </t>
  </si>
  <si>
    <t>N</t>
  </si>
  <si>
    <t xml:space="preserve">As 'Residential Status' contains 'Resident' and 'Type' contains 'Primary Employee', 'Deposit on Home Ownership Saving Plan (N)' should contain value in following row(s): </t>
  </si>
  <si>
    <t>R</t>
  </si>
  <si>
    <t xml:space="preserve">As 'Residential Status' contains 'Resident' and 'Type' contains 'Primary Employee', 'Monthly Personal Relief (Ksh) (R)' should contain value in following row(s): </t>
  </si>
  <si>
    <t>Pin</t>
  </si>
  <si>
    <t>Name</t>
  </si>
  <si>
    <t>B</t>
  </si>
  <si>
    <t>AE</t>
  </si>
  <si>
    <t>AG</t>
  </si>
  <si>
    <t>AJ</t>
  </si>
  <si>
    <t>AK</t>
  </si>
  <si>
    <t>crit34</t>
  </si>
  <si>
    <t>crit35</t>
  </si>
  <si>
    <t>crit36</t>
  </si>
  <si>
    <t xml:space="preserve">'Exemption for Persons with Disability (Ksh) (P)' should be blank in following row(s): </t>
  </si>
  <si>
    <t xml:space="preserve">'Tax Payable (Ksh) (R) = (Q)*Slab Rate' should be blank in following row(s): </t>
  </si>
  <si>
    <t xml:space="preserve">'PAYE Tax (Ksh) (U) = (R-S-T)' should be blank in following row(s): </t>
  </si>
  <si>
    <t xml:space="preserve">As 'Type of Housing' contains 'Agriculture Farm', 'Computed Rent of House (F)' should be blank in following row(s): </t>
  </si>
  <si>
    <t>ExemptCeriNo</t>
  </si>
  <si>
    <t xml:space="preserve">'Exemption Certificate Number' should contain value in following row(s): </t>
  </si>
  <si>
    <t xml:space="preserve">As 'Residential Status' contains 'Resident' and 'Type' contains 'Primary Employee', 'Actual Contribution (K)' should contain value in following row(s): </t>
  </si>
  <si>
    <t xml:space="preserve">As 'Residential Status' contains 'Resident' and 'Type' contains 'Primary Employee', 'Monthly Personal Relief (Ksh) (S)' should contain value in following row(s): </t>
  </si>
  <si>
    <t>PIN</t>
  </si>
  <si>
    <t>A9:B10</t>
  </si>
  <si>
    <t>A17:B18</t>
  </si>
  <si>
    <t>FOR SECTION F</t>
  </si>
  <si>
    <t>PIN of Employee</t>
  </si>
  <si>
    <t>Name of Employee</t>
  </si>
  <si>
    <t>A1:L2</t>
  </si>
  <si>
    <t>AL</t>
  </si>
  <si>
    <t>AM</t>
  </si>
  <si>
    <t>&lt;&gt;January</t>
  </si>
  <si>
    <t>&lt;&gt;February</t>
  </si>
  <si>
    <t>&lt;&gt;March</t>
  </si>
  <si>
    <t>&lt;&gt;April</t>
  </si>
  <si>
    <t>&lt;&gt;May</t>
  </si>
  <si>
    <t>&lt;&gt;June</t>
  </si>
  <si>
    <t>&lt;&gt;July</t>
  </si>
  <si>
    <t>&lt;&gt;August</t>
  </si>
  <si>
    <t>&lt;&gt;September</t>
  </si>
  <si>
    <t>&lt;&gt;October</t>
  </si>
  <si>
    <t>&lt;&gt;November</t>
  </si>
  <si>
    <t>&lt;&gt;December</t>
  </si>
  <si>
    <t>Year</t>
  </si>
  <si>
    <t>&lt;2000</t>
  </si>
  <si>
    <t xml:space="preserve">'Type' should contain value 'Primary Employee' or 'Secondary Employee' in following row(s): </t>
  </si>
  <si>
    <t xml:space="preserve">As 'Type of Housing' contains 'Benefit not given', 'Global Income (Ksh) (E)' should contain value in following row(s): </t>
  </si>
  <si>
    <t xml:space="preserve">As 'Type of Housing' contains 'Benefit not given', 'Rent of House/Market Value' should be blank in following row(s): </t>
  </si>
  <si>
    <t xml:space="preserve">As 'Type of Housing' contains 'Benefit not given', 'Rent Recovered from Employee (G)' should be blank in following row(s): </t>
  </si>
  <si>
    <t xml:space="preserve">As 'Type of Housing' contains 'House to Non full time service Director', 'Global Income (Ksh) (E)' should contain value in following row(s): </t>
  </si>
  <si>
    <t xml:space="preserve">As 'Type of Housing' contains 'Employer's Owned House', 'Global Income (Ksh) (E)' should be blank in following row(s): </t>
  </si>
  <si>
    <t>=Employer's Rented House</t>
  </si>
  <si>
    <t xml:space="preserve">As 'Type of Housing' contains 'Employer's Rented House', 'Global Income (Ksh) (E)' should be blank in following row(s): </t>
  </si>
  <si>
    <t xml:space="preserve">As 'Type of Housing' contains 'Agriculture Farm', 'Global Income (Ksh) (E)' should be blank in following row(s): </t>
  </si>
  <si>
    <t xml:space="preserve">F </t>
  </si>
  <si>
    <t xml:space="preserve">'Value of Housing (Ksh) (H) = (F - G)' should be blank in following row(s): </t>
  </si>
  <si>
    <t xml:space="preserve">'Total Gross Pay (Ksh) (I) = (A+D+E+H)' sould be blank in following row(s): </t>
  </si>
  <si>
    <t xml:space="preserve">'Amount of Benefit (O)' should be blank in following row(s): </t>
  </si>
  <si>
    <t xml:space="preserve">'Final PAYE Tax (Ksh) (V) = (T - U)' should be blank in following row(s): </t>
  </si>
  <si>
    <t>Basic Salary</t>
  </si>
  <si>
    <t>Housing Allowance</t>
  </si>
  <si>
    <t>Transport Allowance</t>
  </si>
  <si>
    <t>Leave Pay</t>
  </si>
  <si>
    <t>Over Time Allowance</t>
  </si>
  <si>
    <t>Director's Fee</t>
  </si>
  <si>
    <t>Lump Sum Payment if any</t>
  </si>
  <si>
    <t>Other Allowance</t>
  </si>
  <si>
    <t>Section H</t>
  </si>
  <si>
    <t>AN</t>
  </si>
  <si>
    <t>AO</t>
  </si>
  <si>
    <t>crit37</t>
  </si>
  <si>
    <t xml:space="preserve">'Taxable Pay (Ksh) (Q) = (I - O -P)' should be blank in following row(s): </t>
  </si>
  <si>
    <t xml:space="preserve">'Final PAYE Tax (Ksh) (W) = (U - V)' should be blank in following row(s): </t>
  </si>
  <si>
    <t>For Section J</t>
  </si>
  <si>
    <t>A1:A2</t>
  </si>
  <si>
    <t>A5:A6</t>
  </si>
  <si>
    <t xml:space="preserve">'Interest on Loan (Ksh) (C)=(A)*(B)' should be blank in following row(s): </t>
  </si>
  <si>
    <t xml:space="preserve">'Prescribed Market Interest Rate (%) (D)' should be blank in following row(s): </t>
  </si>
  <si>
    <t xml:space="preserve">'Amount of Loan Outstanding (Ksh) (A)' should be blank in following row(s): </t>
  </si>
  <si>
    <t>Loan Account Number</t>
  </si>
  <si>
    <t>Loan Amount (Ksh)</t>
  </si>
  <si>
    <t>Amount of Loan Outstanding (Ksh) (A)</t>
  </si>
  <si>
    <t>Rate of Interest on Loan (%) (B)</t>
  </si>
  <si>
    <t>SectionName</t>
  </si>
  <si>
    <t>MaxLength</t>
  </si>
  <si>
    <t>Mandatory</t>
  </si>
  <si>
    <t>ValidationRule1</t>
  </si>
  <si>
    <t>Error Message</t>
  </si>
  <si>
    <t>ValidationRule2</t>
  </si>
  <si>
    <t>Section Description</t>
  </si>
  <si>
    <t>A_Basic_Info</t>
  </si>
  <si>
    <t>Employer's Personal Identification Number</t>
  </si>
  <si>
    <t>isMandatory(RtnInf.TaxPayersPIN,"Y")</t>
  </si>
  <si>
    <t>validatePIN(RtnInf.TaxPayersPIN,"A")</t>
  </si>
  <si>
    <t>Please enter Personal Identification Number in proper format.</t>
  </si>
  <si>
    <t>Section A : Return Information</t>
  </si>
  <si>
    <t>Type of Return</t>
  </si>
  <si>
    <t>isMandatory(RtnInf.ReturnType,"Y")</t>
  </si>
  <si>
    <t>Entity Type</t>
  </si>
  <si>
    <t>isMandatory(RtnInf.EntityType,"Y")</t>
  </si>
  <si>
    <t>Return Period From</t>
  </si>
  <si>
    <t>isMandatory(RtnInf.RtnPrdFrom,"Y")</t>
  </si>
  <si>
    <t>Return Period To</t>
  </si>
  <si>
    <t>isMandatory(RtnInf.RtnPrdTo,"Y")</t>
  </si>
  <si>
    <t>Category</t>
  </si>
  <si>
    <t>Column Name &amp; Validation</t>
  </si>
  <si>
    <t>Name of the  Employee</t>
  </si>
  <si>
    <t>Residential Status</t>
  </si>
  <si>
    <t>Type of Employee</t>
  </si>
  <si>
    <t>Type of Housing</t>
  </si>
  <si>
    <t>Actual Contribution</t>
  </si>
  <si>
    <t>Mortgage Interest</t>
  </si>
  <si>
    <t>Monthly Personal Relief</t>
  </si>
  <si>
    <t>Self Assessed PAYE Tax</t>
  </si>
  <si>
    <t>Amount of Insurance Relief</t>
  </si>
  <si>
    <t>Section B : Details of Salary Paid and PAYE deducted from Employee(s)</t>
  </si>
  <si>
    <t>isMandatory(DtlsSalPdBftsPayeDedFrmEmp.List,"Y","A")</t>
  </si>
  <si>
    <t>isMandatory(DtlsSalPdBftsPayeDedFrmEmp.List,"Y","B")</t>
  </si>
  <si>
    <t>isMandatory(DtlsSalPdBftsPayeDedFrmEmp.List,"Y","C")</t>
  </si>
  <si>
    <t>isMandatory(DtlsSalPdBftsPayeDedFrmEmp.List,"Y","D")</t>
  </si>
  <si>
    <t>isMandatory(DtlsSalPdBftsPayeDedFrmEmp.List,"Y","E")</t>
  </si>
  <si>
    <t>isMandatory(DtlsSalPdBftsPayeDedFrmEmp.List,"Y","F")</t>
  </si>
  <si>
    <t>isMandatory(DtlsSalPdBftsPayeDedFrmEmp.List,"Y","G")</t>
  </si>
  <si>
    <t>isMandatory(DtlsSalPdBftsPayeDedFrmEmp.List,"Y","H")</t>
  </si>
  <si>
    <t>isMandatory(DtlsSalPdBftsPayeDedFrmEmp.List,"Y","I")</t>
  </si>
  <si>
    <t>isMandatory(DtlsSalPdBftsPayeDedFrmEmp.List,"Y","J")</t>
  </si>
  <si>
    <t>isMandatory(DtlsSalPdBftsPayeDedFrmEmp.List,"Y","K")</t>
  </si>
  <si>
    <t>isMandatory(DtlsSalPdBftsPayeDedFrmEmp.List,"Y","L")</t>
  </si>
  <si>
    <t>isMandatory(DtlsSalPdBftsPayeDedFrmEmp.List,"Y","O")</t>
  </si>
  <si>
    <t>isMandatory(DtlsSalPdBftsPayeDedFrmEmp.List,"Y","Q")</t>
  </si>
  <si>
    <t>isMandatory(DtlsSalPdBftsPayeDedFrmEmp.List,"Y","R")</t>
  </si>
  <si>
    <t>isMandatory(DtlsSalPdBftsPayeDedFrmEmp.List,"Y","S")</t>
  </si>
  <si>
    <t>isMandatory(DtlsSalPdBftsPayeDedFrmEmp.List,"Y","U")</t>
  </si>
  <si>
    <t>validateTaxPyrPIN(DtlsSalPdBftsPayeDedFrmEmp.List,"A")</t>
  </si>
  <si>
    <t>validateAlphaNumeric(DtlsSalPdBftsPayeDedFrmEmp.List,"B")</t>
  </si>
  <si>
    <t>validateCurrencyFormat(DtlsSalPdBftsPayeDedFrmEmp.List,"G")</t>
  </si>
  <si>
    <t>validateCurrencyFormat(DtlsSalPdBftsPayeDedFrmEmp.List,"H")</t>
  </si>
  <si>
    <t>validateCurrencyFormat(DtlsSalPdBftsPayeDedFrmEmp.List,"I")</t>
  </si>
  <si>
    <t>validateCurrencyFormat(DtlsSalPdBftsPayeDedFrmEmp.List,"J")</t>
  </si>
  <si>
    <t>validateCurrencyFormat(DtlsSalPdBftsPayeDedFrmEmp.List,"L")</t>
  </si>
  <si>
    <t>validateCurrencyFormat(DtlsSalPdBftsPayeDedFrmEmp.List,"O")</t>
  </si>
  <si>
    <t>validateCurrencyFormat(DtlsSalPdBftsPayeDedFrmEmp.List,"Q")</t>
  </si>
  <si>
    <t>validateCurrencyFormat(DtlsSalPdBftsPayeDedFrmEmp.List,"S")</t>
  </si>
  <si>
    <t>validateCurrencyFormat(DtlsSalPdBftsPayeDedFrmEmp.List,"U")</t>
  </si>
  <si>
    <t>Exemption Certificate Number</t>
  </si>
  <si>
    <t>Section F : Calculation of PAYE Tax on Lump Sum Payments Paid after Termination</t>
  </si>
  <si>
    <t>isMandatory(TaxPdOnLumpSumPdAftrTrmtn.List,"Y","A")</t>
  </si>
  <si>
    <t>isMandatory(TaxPdOnLumpSumPdAftrTrmtn.List,"Y","B")</t>
  </si>
  <si>
    <t>isMandatory(TaxPdOnLumpSumPdAftrTrmtn.List,"Y","C")</t>
  </si>
  <si>
    <t>isMandatory(TaxPdOnLumpSumPdAftrTrmtn.List,"Y","D")</t>
  </si>
  <si>
    <t>isMandatory(TaxPdOnLumpSumPdAftrTrmtn.List,"Y","E")</t>
  </si>
  <si>
    <t>isMandatory(TaxPdOnLumpSumPdAftrTrmtn.List,"Y","F")</t>
  </si>
  <si>
    <t>isMandatory(TaxPdOnLumpSumPdAftrTrmtn.List,"Y","G")</t>
  </si>
  <si>
    <t>isMandatory(TaxPdOnLumpSumPdAftrTrmtn.List,"Y","H")</t>
  </si>
  <si>
    <t>isMandatory(TaxPdOnLumpSumPdAftrTrmtn.List,"Y","K")</t>
  </si>
  <si>
    <t>validateTaxPyrPIN(TaxPdOnLumpSumPdAftrTrmtn.List,"A")</t>
  </si>
  <si>
    <t>validateAlphaNumeric(TaxPdOnLumpSumPdAftrTrmtn.List,"B")</t>
  </si>
  <si>
    <t>ValidationRule3</t>
  </si>
  <si>
    <r>
      <t xml:space="preserve">Employer's Personal Identification Number </t>
    </r>
    <r>
      <rPr>
        <sz val="12"/>
        <color indexed="10"/>
        <rFont val="Book Antiqua"/>
        <family val="1"/>
      </rPr>
      <t>*</t>
    </r>
  </si>
  <si>
    <r>
      <t xml:space="preserve">Type of Return </t>
    </r>
    <r>
      <rPr>
        <sz val="12"/>
        <color indexed="10"/>
        <rFont val="Book Antiqua"/>
        <family val="1"/>
      </rPr>
      <t>*</t>
    </r>
  </si>
  <si>
    <r>
      <t xml:space="preserve">Entity Type </t>
    </r>
    <r>
      <rPr>
        <sz val="12"/>
        <color indexed="10"/>
        <rFont val="Book Antiqua"/>
        <family val="1"/>
      </rPr>
      <t>*</t>
    </r>
  </si>
  <si>
    <r>
      <t xml:space="preserve">Return Period From </t>
    </r>
    <r>
      <rPr>
        <sz val="12"/>
        <color indexed="10"/>
        <rFont val="Book Antiqua"/>
        <family val="1"/>
      </rPr>
      <t>*</t>
    </r>
  </si>
  <si>
    <r>
      <t xml:space="preserve">Return Period To </t>
    </r>
    <r>
      <rPr>
        <sz val="12"/>
        <color indexed="10"/>
        <rFont val="Book Antiqua"/>
        <family val="1"/>
      </rPr>
      <t>*</t>
    </r>
  </si>
  <si>
    <t>Non Cash Benefits (Ksh)</t>
  </si>
  <si>
    <t>Housing Benefit (Ksh)</t>
  </si>
  <si>
    <t>Total Cash Pay (A)</t>
  </si>
  <si>
    <t>Value of Car Benefit ("Value of Car Benefit" from D_Computation_of_
Car_Benefit)(B)</t>
  </si>
  <si>
    <t>Total</t>
  </si>
  <si>
    <t>Interest on Loan (Ksh) (C)=(A)*(B)</t>
  </si>
  <si>
    <t>Prescribed Market Interest Rate (%) (D)</t>
  </si>
  <si>
    <t>Prescribed Market Interest (Ksh) (E) = (A)*(D)</t>
  </si>
  <si>
    <t>Amount of Fringe Benefit (Ksh) (F) = (E - C)</t>
  </si>
  <si>
    <t>Description</t>
  </si>
  <si>
    <t>Amount (Ksh)</t>
  </si>
  <si>
    <t>PAYE Tax deducted from the Employee(s) (Total of "Self Assessed PAYE Tax" from B_Employees_Dtls)</t>
  </si>
  <si>
    <t>RetInf</t>
  </si>
  <si>
    <t>e3b0c44298fc1c149afbf4c8996fb92427ae41e4649b934ca495991b7852b855</t>
  </si>
  <si>
    <t/>
  </si>
  <si>
    <t>&lt;&gt;Benefit not given</t>
  </si>
  <si>
    <t>&lt;&gt;House to Non full time service Director</t>
  </si>
  <si>
    <t>&lt;&gt;Employer's Owned House</t>
  </si>
  <si>
    <t>&lt;&gt;Employer's Rented House</t>
  </si>
  <si>
    <t>&lt;&gt;Agriculture Farm</t>
  </si>
  <si>
    <t xml:space="preserve">'Type of Housing' should contain value 'Benefit not given' or 'House to Non full time service Director' or 'Employer's Owned House' or 'Employer's Rented House' or 'Agriculture Farm' in following row(s): </t>
  </si>
  <si>
    <t>crit38</t>
  </si>
  <si>
    <t>A5:B7</t>
  </si>
  <si>
    <t>A10:B11</t>
  </si>
  <si>
    <t>A14:B15</t>
  </si>
  <si>
    <t>A18:A19</t>
  </si>
  <si>
    <t>A22:B23</t>
  </si>
  <si>
    <t>A26:B27</t>
  </si>
  <si>
    <t>A30:B31</t>
  </si>
  <si>
    <t>A34:B35</t>
  </si>
  <si>
    <t>A38:B39</t>
  </si>
  <si>
    <t>A42:B43</t>
  </si>
  <si>
    <t>A46:B47</t>
  </si>
  <si>
    <t>A50:B51</t>
  </si>
  <si>
    <t>A54:B55</t>
  </si>
  <si>
    <t>A58:B59</t>
  </si>
  <si>
    <t>A62:B63</t>
  </si>
  <si>
    <t>A66:B67</t>
  </si>
  <si>
    <t>A70:B71</t>
  </si>
  <si>
    <t>A74:B75</t>
  </si>
  <si>
    <t>A78:B79</t>
  </si>
  <si>
    <t>A82:B83</t>
  </si>
  <si>
    <t>A86:A87</t>
  </si>
  <si>
    <t>A90:A91</t>
  </si>
  <si>
    <t>A94:A95</t>
  </si>
  <si>
    <t>A98:A99</t>
  </si>
  <si>
    <t>A102:A103</t>
  </si>
  <si>
    <t>A106:A107</t>
  </si>
  <si>
    <t>A110:A111</t>
  </si>
  <si>
    <t>A114:A115</t>
  </si>
  <si>
    <t>A118:A119</t>
  </si>
  <si>
    <t>A122:A123</t>
  </si>
  <si>
    <t>A126:C127</t>
  </si>
  <si>
    <t>A130:C131</t>
  </si>
  <si>
    <t>A134:C135</t>
  </si>
  <si>
    <t>A138:C139</t>
  </si>
  <si>
    <t>A142:E143</t>
  </si>
  <si>
    <t>A74:A75</t>
  </si>
  <si>
    <t>A86:B87</t>
  </si>
  <si>
    <t>A146:C147</t>
  </si>
  <si>
    <t>A150:E151</t>
  </si>
  <si>
    <t>&lt;0</t>
  </si>
  <si>
    <t>&gt;100</t>
  </si>
  <si>
    <t xml:space="preserve">'Prescribed Market Interest Rate (%) (D)' should contain value in range from 0 to 100 in following row(s): </t>
  </si>
  <si>
    <t>A13:B15</t>
  </si>
  <si>
    <t>A18:B20</t>
  </si>
  <si>
    <t xml:space="preserve">'Rate of Interest on Loan (%) (B)' should contain value in range from 0 to 100 in following row(s): </t>
  </si>
  <si>
    <t xml:space="preserve">Arrears for the Month' should contain value 'January' or 'February' or ...'December' in following row(s): </t>
  </si>
  <si>
    <t xml:space="preserve">Arrears Year' should contain value in range from 2000 to current financial year in following row(s): </t>
  </si>
  <si>
    <t xml:space="preserve">Residential Status' should contain value 'Resident' or 'Non-Resident' in following row(s): </t>
  </si>
  <si>
    <t>crit39</t>
  </si>
  <si>
    <t>crit40</t>
  </si>
  <si>
    <t>crit41</t>
  </si>
  <si>
    <t>crit42</t>
  </si>
  <si>
    <t xml:space="preserve">As 'Residential Status' contains 'Resident' and 'Type' contains 'Primary Employee', 'Deposit on Home Ownership Saving Plan (N)' should be blank in following row(s): </t>
  </si>
  <si>
    <t xml:space="preserve">As 'Type' contains 'Secondary Employee', 'Actual Contribution (K)' should be blank in following row(s): </t>
  </si>
  <si>
    <t xml:space="preserve">As 'Type' contains 'Secondary Employee', 'Mortgage Interest (M)' should be blank in following row(s): </t>
  </si>
  <si>
    <t xml:space="preserve">As 'Type' contains 'Secondary Employee', 'Deposit on Home Ownership Saving Plan (N)' should be blank in following row(s): </t>
  </si>
  <si>
    <t xml:space="preserve">As 'Type' contains 'Secondary Employee', 'Monthly Personal Relief (Ksh) (R)' should be blank in following row(s): </t>
  </si>
  <si>
    <t>crit43</t>
  </si>
  <si>
    <t>crit44</t>
  </si>
  <si>
    <t>crit45</t>
  </si>
  <si>
    <t xml:space="preserve">As 'Type' contains 'Secondary Employee', 'Monthly Personal Relief (Ksh) (S)' should be blank in following row(s): </t>
  </si>
  <si>
    <t>A150:C151</t>
  </si>
  <si>
    <t>A154:C155</t>
  </si>
  <si>
    <t>A158:C159</t>
  </si>
  <si>
    <t>A162:B163</t>
  </si>
  <si>
    <t>A166:B167</t>
  </si>
  <si>
    <t>A170:B171</t>
  </si>
  <si>
    <t>A174:B175</t>
  </si>
  <si>
    <t>A162:C163</t>
  </si>
  <si>
    <t>A166:C167</t>
  </si>
  <si>
    <t>A178:B179</t>
  </si>
  <si>
    <t>crit46</t>
  </si>
  <si>
    <t>A182:B183</t>
  </si>
  <si>
    <t>A126:A127</t>
  </si>
  <si>
    <t>A130:A131</t>
  </si>
  <si>
    <t xml:space="preserve">As 'Residential Status' contains 'Resident' , 'Amount of Insurance Relief (S)' should contain value in following row(s): </t>
  </si>
  <si>
    <t>crit47</t>
  </si>
  <si>
    <t xml:space="preserve">As 'Residential Status' contains 'Resident' , 'Amount of Insurance Relief (T)' should contain value in following row(s): </t>
  </si>
  <si>
    <t>A186:B187</t>
  </si>
  <si>
    <t>crit48</t>
  </si>
  <si>
    <t>A190:B191</t>
  </si>
  <si>
    <t xml:space="preserve">'Residential Status' should contain value 'Resident' or 'Non-Resident' in following row(s): </t>
  </si>
  <si>
    <t xml:space="preserve">'Arrears Year' should contain value in range from 2000 to current financial year in following row(s): </t>
  </si>
  <si>
    <t xml:space="preserve">As 'Residential Status' contains 'Non-Resident' and 'Type' contains 'Primary Employee', 'Actual Contribution (K)' should be blank in following row(s): </t>
  </si>
  <si>
    <t xml:space="preserve">As 'Residential Status' contains 'Non-Resident' and 'Type' contains 'Primary Employee', 'Mortgage Interest (M)' should contain value in following row(s): </t>
  </si>
  <si>
    <t xml:space="preserve">As 'Residential Status' contains 'Non-Resident' and 'Type' contains 'Primary Employee', 'Monthly Personal Relief (Ksh) (R)' should be blank in following row(s): </t>
  </si>
  <si>
    <t xml:space="preserve">As 'Residential Status' contains 'Non-Resident' , 'Amount of Insurance Relief (S)' should be blank in following row(s): </t>
  </si>
  <si>
    <t xml:space="preserve">As 'Residential Status' contains 'Non-Resident' and 'Type' contains 'Primary Employee', 'Monthly Personal Relief (Ksh) (S)' should be blank in following row(s): </t>
  </si>
  <si>
    <t xml:space="preserve">As 'Residential Status' contains 'Non-Resident' , 'Amount of Insurance Relief (T)' should be blank in following row(s): </t>
  </si>
  <si>
    <t>2013</t>
  </si>
  <si>
    <t>2014</t>
  </si>
  <si>
    <t>2015</t>
  </si>
  <si>
    <t>Car</t>
  </si>
  <si>
    <t xml:space="preserve">Value of Car Benefit' should contain value in following row(s): </t>
  </si>
  <si>
    <t>A186:A187</t>
  </si>
  <si>
    <t>crit49</t>
  </si>
  <si>
    <t>A194:A195</t>
  </si>
  <si>
    <t>isMandatory(DtlsSalPdBftsPayeDedFrmEmp.List,"Y","N")</t>
  </si>
  <si>
    <t>Value of Car Benefit is Mandatory field.</t>
  </si>
  <si>
    <t>Please enter Employee's PIN in proper format.</t>
  </si>
  <si>
    <t>A23:A24</t>
  </si>
  <si>
    <t>'Name of Employee' should be of length less than or equal to 50 Characters in following row(s):</t>
  </si>
  <si>
    <t>A190:A191</t>
  </si>
  <si>
    <t>crit50</t>
  </si>
  <si>
    <t>A198:A199</t>
  </si>
  <si>
    <t xml:space="preserve">'Exemption Certificate Number' should be of length less than or equal to 20 characters in following row(s): </t>
  </si>
  <si>
    <t>crit51</t>
  </si>
  <si>
    <t>A202:A203</t>
  </si>
  <si>
    <t>LoanAccNum</t>
  </si>
  <si>
    <t xml:space="preserve">'Loan Account Number' should be of length less than or equal to 20 characters in following row(s): </t>
  </si>
  <si>
    <t>A27:A28</t>
  </si>
  <si>
    <t xml:space="preserve">Self Assessed PAYE Tax (Ksh)' should contain value in following row(s): </t>
  </si>
  <si>
    <t xml:space="preserve">Self Assessed PAYE Tax (Ksh)' should contain positive number in following row(s): </t>
  </si>
  <si>
    <t>crit52</t>
  </si>
  <si>
    <t>A206:A207</t>
  </si>
  <si>
    <t>7</t>
  </si>
  <si>
    <t>Genrate Uploadeble Xml ?</t>
  </si>
  <si>
    <t>Contribution Type (NSSF)</t>
  </si>
  <si>
    <t>101-Tier 1</t>
  </si>
  <si>
    <t>102-Tier 2</t>
  </si>
  <si>
    <t>103-Tier 3</t>
  </si>
  <si>
    <t>105-Provident Fund</t>
  </si>
  <si>
    <t>104-Daily Rate</t>
  </si>
  <si>
    <t>200-Opted Out</t>
  </si>
  <si>
    <t>Income Type (NSSF)</t>
  </si>
  <si>
    <t>IncType200</t>
  </si>
  <si>
    <t>Opted out</t>
  </si>
  <si>
    <t>Daily Rate</t>
  </si>
  <si>
    <t>IncType104</t>
  </si>
  <si>
    <t>IncTypeOth</t>
  </si>
  <si>
    <t>Resubmission NSSF</t>
  </si>
  <si>
    <t>Supplementary</t>
  </si>
  <si>
    <t>BOTH</t>
  </si>
  <si>
    <t>ReturnTypeSorted</t>
  </si>
  <si>
    <t>Both</t>
  </si>
  <si>
    <t>ContributionTypeCode</t>
  </si>
  <si>
    <t>IncomeTypeCode</t>
  </si>
  <si>
    <t>ContributionTypeSorted</t>
  </si>
  <si>
    <t>IncomeTypeSorted</t>
  </si>
  <si>
    <t>PayrollNum</t>
  </si>
  <si>
    <t>PayerName</t>
  </si>
  <si>
    <t>IDNo</t>
  </si>
  <si>
    <t>NssfNo</t>
  </si>
  <si>
    <t>Income</t>
  </si>
  <si>
    <t>ConType</t>
  </si>
  <si>
    <t>WorkDy</t>
  </si>
  <si>
    <t>IncType</t>
  </si>
  <si>
    <t>EmpCon</t>
  </si>
  <si>
    <t>MemCon</t>
  </si>
  <si>
    <t>TotCon</t>
  </si>
  <si>
    <t xml:space="preserve">'KRA PIN' should contain 11 digit value in following row(s): </t>
  </si>
  <si>
    <t xml:space="preserve">'Identification Number' should contain value of length upto 30 in following row(s): </t>
  </si>
  <si>
    <t xml:space="preserve">'Payer Name' should contain value of length upto 50 in following row(s): </t>
  </si>
  <si>
    <t xml:space="preserve">'Payroll Number' should contain value of length 50 in following row(s): </t>
  </si>
  <si>
    <t xml:space="preserve">'NSSF Number' should contain value in following row(s): </t>
  </si>
  <si>
    <t>&lt;&gt;101-Tier 1</t>
  </si>
  <si>
    <t>&lt;&gt;102-Tier 2</t>
  </si>
  <si>
    <t>&lt;&gt;103-Tier 3</t>
  </si>
  <si>
    <t>&lt;&gt;104-Daily Rate</t>
  </si>
  <si>
    <t>&lt;&gt;105-Provident Fund</t>
  </si>
  <si>
    <t>&lt;&gt;200-Opted Out</t>
  </si>
  <si>
    <t>'Contribution Type' contains invalid value in following row(s):</t>
  </si>
  <si>
    <t>'Income (Ksh)' should contain value in following row(s):</t>
  </si>
  <si>
    <t>=200-Opted Out</t>
  </si>
  <si>
    <t>&lt;&gt;Opted out</t>
  </si>
  <si>
    <t>'As Contribution Type contains '200-Opted Out', Income Type should be 'Opted Out' in following row(s):</t>
  </si>
  <si>
    <t>=104-Daily Rate</t>
  </si>
  <si>
    <t>&lt;&gt;Daily Rate</t>
  </si>
  <si>
    <t>As Contribution Type contains '104-Daily Rate', Income type should contain 'Daily Rate' in following row(s):</t>
  </si>
  <si>
    <t xml:space="preserve">'Member Contribution (A) (Ksh)' should contain value in following row(s): </t>
  </si>
  <si>
    <t xml:space="preserve">'Employer Contribution (B) (Ksh)' should contain value in following row(s): </t>
  </si>
  <si>
    <t xml:space="preserve">As Contribution type is '104-Daily Rate', Number of Working Days should contain value in following row(s): </t>
  </si>
  <si>
    <t xml:space="preserve">As Contribution type is other than '104-Daily Rate', Number of Working Days should be blank in following row(s): </t>
  </si>
  <si>
    <t xml:space="preserve">'Total Contribution (A+B) (Ksh)' should be blank in following row(s): </t>
  </si>
  <si>
    <t>A21:F22</t>
  </si>
  <si>
    <t>A29:B30</t>
  </si>
  <si>
    <t>A33:B34</t>
  </si>
  <si>
    <t>A37:D38</t>
  </si>
  <si>
    <t>A49:B50</t>
  </si>
  <si>
    <t>A53:B54</t>
  </si>
  <si>
    <t>A57:A58</t>
  </si>
  <si>
    <t>For Section L</t>
  </si>
  <si>
    <t>101</t>
  </si>
  <si>
    <t>102</t>
  </si>
  <si>
    <t>103</t>
  </si>
  <si>
    <t>104</t>
  </si>
  <si>
    <t>105</t>
  </si>
  <si>
    <t>200</t>
  </si>
  <si>
    <t>2016</t>
  </si>
  <si>
    <t>It has been detected that Macros are not enabled/Sheet is opened in Protected View in your System. Please follow below instructions to proceed.</t>
  </si>
  <si>
    <t>Help on Enable Macro:</t>
  </si>
  <si>
    <t>visibleSheetsArr (List of Sheets which should be visible when macros are enabled)</t>
  </si>
  <si>
    <t>Both (Supplementary/Amended)</t>
  </si>
  <si>
    <t>1-Regular Salary</t>
  </si>
  <si>
    <t>2-Arrears</t>
  </si>
  <si>
    <t>&lt;&gt;1-Regular Salary</t>
  </si>
  <si>
    <t>&lt;&gt;2-Arrears</t>
  </si>
  <si>
    <t xml:space="preserve">As Contribution Type contains value other than 104 and 200, Income Type should contain either '1-Regular Salary' or '2-Arrears' in following row(s): </t>
  </si>
  <si>
    <t>&lt;9</t>
  </si>
  <si>
    <t>2017</t>
  </si>
  <si>
    <t>134164</t>
  </si>
  <si>
    <t>134165</t>
  </si>
  <si>
    <t>260567</t>
  </si>
  <si>
    <t>260568</t>
  </si>
  <si>
    <t>386970</t>
  </si>
  <si>
    <t>386971</t>
  </si>
  <si>
    <t>513373</t>
  </si>
  <si>
    <t>513374</t>
  </si>
  <si>
    <t>2018</t>
  </si>
  <si>
    <t>147576</t>
  </si>
  <si>
    <t>147577</t>
  </si>
  <si>
    <t>286620</t>
  </si>
  <si>
    <t>286621</t>
  </si>
  <si>
    <t>425664</t>
  </si>
  <si>
    <t>425665</t>
  </si>
  <si>
    <t>564708</t>
  </si>
  <si>
    <t>564709</t>
  </si>
  <si>
    <t>Social Housing (Income levels between 0-15,000 per month)</t>
  </si>
  <si>
    <t>Low Cost Housing (Income levels between 15,000-49,999 per month)</t>
  </si>
  <si>
    <t>Mortgage Gap Housing (Income levels between 50,000 -100,000 per month)</t>
  </si>
  <si>
    <t>SOCHOUSE</t>
  </si>
  <si>
    <t>MORTHOUSE</t>
  </si>
  <si>
    <t>LOWHOUSE</t>
  </si>
  <si>
    <t>For Section M</t>
  </si>
  <si>
    <t>MemberNumber</t>
  </si>
  <si>
    <t>MemberName</t>
  </si>
  <si>
    <t xml:space="preserve">'Member Name' should contain value of length upto 50 in following row(s): </t>
  </si>
  <si>
    <t>KRAPIN</t>
  </si>
  <si>
    <t>GrossSalary</t>
  </si>
  <si>
    <t>BasicSalary</t>
  </si>
  <si>
    <t>'Gross Salary (Ksh)' should contain value in following row(s):</t>
  </si>
  <si>
    <t>For Section L1</t>
  </si>
  <si>
    <t>NhifNo</t>
  </si>
  <si>
    <t xml:space="preserve">'NHIF Number' should contain value in following row(s): </t>
  </si>
  <si>
    <t>Appended</t>
  </si>
  <si>
    <t>APPENDED</t>
  </si>
  <si>
    <t>Standard NITA Deduction</t>
  </si>
  <si>
    <t>NITA Employee Number</t>
  </si>
  <si>
    <t>NITA Employee Name</t>
  </si>
  <si>
    <t>For Section M1</t>
  </si>
  <si>
    <t xml:space="preserve">'NITA Employee Name' should contain value of length upto 50 in following row(s): </t>
  </si>
  <si>
    <t>'Standard NITA Deduction (Ksh)' should contain value in following row(s):</t>
  </si>
  <si>
    <t>EXCEL 1997-2003</t>
  </si>
  <si>
    <t>XLS</t>
  </si>
  <si>
    <t>2019</t>
  </si>
  <si>
    <t>2020</t>
  </si>
  <si>
    <t>2021</t>
  </si>
  <si>
    <t>288000</t>
  </si>
  <si>
    <t>288001</t>
  </si>
  <si>
    <t>388000</t>
  </si>
  <si>
    <t>388001</t>
  </si>
  <si>
    <t>&lt;2021</t>
  </si>
  <si>
    <t>&gt;=2021</t>
  </si>
  <si>
    <t xml:space="preserve">As 'Year' is greater than or equal to 2021, 'Deposit on Home Ownership Saving Plan (N)' should be blank in following row(s): </t>
  </si>
  <si>
    <t>A134:D135</t>
  </si>
  <si>
    <t>A142:D143</t>
  </si>
  <si>
    <t>crit53</t>
  </si>
  <si>
    <t>As 'Year' is greater than or equal to 2021, 'Deposit on Home Ownership Saving Plan (N)' should be blank in following row(s):</t>
  </si>
  <si>
    <t>A198:B199</t>
  </si>
  <si>
    <t>A210:B211</t>
  </si>
  <si>
    <t>2022</t>
  </si>
  <si>
    <t>2023</t>
  </si>
  <si>
    <t>Amount of Fringe Benefit Tax  (Ksh) (G) = (F) * 30%</t>
  </si>
  <si>
    <t xml:space="preserve">'NITA Employee Number' should contain value of length 20 in following row(s): </t>
  </si>
  <si>
    <t>2024</t>
  </si>
  <si>
    <t>'Basic Salary (Ksh)' should be blank in the following row(s):</t>
  </si>
  <si>
    <t>Lumpsum Payments Option</t>
  </si>
  <si>
    <t>Specified Term Contract with Compensation (STC-COMP)</t>
  </si>
  <si>
    <t>UnSpecified Term Contract with Compensation (USTC-COMP)</t>
  </si>
  <si>
    <t>UnSpecified Term Contract with No Compensation (USTC-NOCOMP)</t>
  </si>
  <si>
    <t>Transfer of Gratuity to Registered Pension Scheme</t>
  </si>
  <si>
    <t>Gratuity Payment to Employee</t>
  </si>
  <si>
    <t>Contract Term Years</t>
  </si>
  <si>
    <t>Remaining Term Years</t>
  </si>
  <si>
    <t>Lumpsum Amount</t>
  </si>
  <si>
    <t>Current Annual Remuneration</t>
  </si>
  <si>
    <t>Spread Years</t>
  </si>
  <si>
    <t>Spread Amount per Year
(Spread not more than Lumpsum)</t>
  </si>
  <si>
    <t>Lumpsum/Gratuity/Arrears Year</t>
  </si>
  <si>
    <t>Gratuity Value</t>
  </si>
  <si>
    <t>Gratuity Years</t>
  </si>
  <si>
    <t>Spread per Year</t>
  </si>
  <si>
    <t>PAYE on Gratuity Spread and Taxable Pay</t>
  </si>
  <si>
    <t>Tax Deducted per Year</t>
  </si>
  <si>
    <t>Arrears Amount</t>
  </si>
  <si>
    <t>Taxable Pay for Specific Arrears Period</t>
  </si>
  <si>
    <t>Tax Deducted on Taxable Pay</t>
  </si>
  <si>
    <t xml:space="preserve">Amount of PAYE Tax Payable </t>
  </si>
  <si>
    <t>Self Assessed PAYE</t>
  </si>
  <si>
    <t>Type of Payment</t>
  </si>
  <si>
    <t>Jan</t>
  </si>
  <si>
    <t>Feb</t>
  </si>
  <si>
    <t>Mar</t>
  </si>
  <si>
    <t>Apr</t>
  </si>
  <si>
    <t>Jun</t>
  </si>
  <si>
    <t>Jul</t>
  </si>
  <si>
    <t>Aug</t>
  </si>
  <si>
    <t>Sept</t>
  </si>
  <si>
    <t>Oct</t>
  </si>
  <si>
    <t>Nov</t>
  </si>
  <si>
    <t>Dec</t>
  </si>
  <si>
    <t>&lt;&gt;Yes</t>
  </si>
  <si>
    <t>&lt;&gt;No</t>
  </si>
  <si>
    <t>Pwd</t>
  </si>
  <si>
    <t>PwdCert</t>
  </si>
  <si>
    <t>A29:E30</t>
  </si>
  <si>
    <t>Housing Benefit(F)</t>
  </si>
  <si>
    <t xml:space="preserve">As 'Type of Housing' contains 'Benefit not given', 'Housing Benefit(F)'  should be blank in the following row(s): </t>
  </si>
  <si>
    <t>Deposit on Home Ownership Saving Plan (Max 96,000 Ksh or 8,000 Ksh a month) (N)</t>
  </si>
  <si>
    <t>Other Non Cash Benefits (D)</t>
  </si>
  <si>
    <t xml:space="preserve">Type of Housing' should contain value 'Benefit not given' or 'House to Non full time service Director' or 'Employer's Owned House' or 'Employer's Rented House' or 'Agriculture Farm' in the following row(s): </t>
  </si>
  <si>
    <t xml:space="preserve">Other Non Cash Benefits (D)' should not be blank in the following row(s): </t>
  </si>
  <si>
    <t xml:space="preserve">Value of Car Benefit ("Value of Car Benefit" from D_Computation_of_
Car_Benefit)(B) should not be blank in the following row(s): </t>
  </si>
  <si>
    <t xml:space="preserve">Total Cash Pay (A)' should not be blank in the following row(s): </t>
  </si>
  <si>
    <t xml:space="preserve">The cell PWD' should contain value 'Yes' or 'No' in the following row(s): </t>
  </si>
  <si>
    <t xml:space="preserve">Type of Employee' should contain value 'Primary Employee' or 'Secondary Employee' in the following row(s): </t>
  </si>
  <si>
    <t xml:space="preserve">Residential Status' should contain value  'Resident' or 'Non-Resident' in the following row(s): </t>
  </si>
  <si>
    <t xml:space="preserve">As 'Type of Housing' is not  'Benefit not given', 'Housing Benefit (F)'  should contain value in the following row(s): </t>
  </si>
  <si>
    <t xml:space="preserve">As 'PWD' contains 'Yes', 'Exemption Certificate Number ' should not be blank in the following row(s): </t>
  </si>
  <si>
    <t xml:space="preserve">As 'PWD' contains 'No', 'Exemption Certificate Number ' should be blank in the following row(s): </t>
  </si>
  <si>
    <t>2025</t>
  </si>
  <si>
    <t>6000000</t>
  </si>
  <si>
    <t>6000001</t>
  </si>
  <si>
    <t>9600000</t>
  </si>
  <si>
    <t>32.5</t>
  </si>
  <si>
    <t>9600001</t>
  </si>
  <si>
    <t>35</t>
  </si>
  <si>
    <t>&lt;&gt;Lumpsum</t>
  </si>
  <si>
    <t>&lt;&gt;Gratuity/Severence</t>
  </si>
  <si>
    <t>&lt;&gt;Arrears</t>
  </si>
  <si>
    <t xml:space="preserve">As 'Type of payment' contains 'Arrears', 'Payment Option ' should be blank in the following row(s): </t>
  </si>
  <si>
    <t>paymentOption</t>
  </si>
  <si>
    <t xml:space="preserve">As 'Type of payment' contains 'Gratuity/Severence', 'Payment Option ' should be 'Transfer of Gratuity to Registered Pension Scheme'  or 'Gratuity Payment to Employee' in the following row(s): </t>
  </si>
  <si>
    <t xml:space="preserve">As 'Type of payment' contains 'Lumpsum', 'Payment Option ' should either be 'Specified Term Contract with Compensation (STC-COMP)'  or 'UnSpecified Term Contract with No Compensation (USTC-NOCOMP)' in the following row(s): </t>
  </si>
  <si>
    <t>EmpType</t>
  </si>
  <si>
    <t>A13:B14</t>
  </si>
  <si>
    <t>A25:B26</t>
  </si>
  <si>
    <t xml:space="preserve">Type of Payment' should contain 'Lumpsum' or 'Gratuity/Severence' or 'Arrears' in the following row(s): </t>
  </si>
  <si>
    <t>A21:C22</t>
  </si>
  <si>
    <t xml:space="preserve">As 'Type of payment' contains 'Arrears', 'Cell O' should be blank in the following row(s): </t>
  </si>
  <si>
    <t xml:space="preserve">As 'Type of payment' contains 'Arrears', 'Cell L ' should be blank in the following row(s): </t>
  </si>
  <si>
    <t xml:space="preserve">As 'Type of payment' contains 'Arrears', 'Cell K' should be blank in the following row(s): </t>
  </si>
  <si>
    <t xml:space="preserve">As 'Type of payment' contains 'Arrears', 'Cell J' should be blank in the following row(s): </t>
  </si>
  <si>
    <t xml:space="preserve">As 'Type of payment' contains 'Arrears', 'Cell I ' should be blank in the following row(s): </t>
  </si>
  <si>
    <t xml:space="preserve">As 'Type of payment' contains 'Arrears', 'Cell Y ' should not be blank in the following row(s): </t>
  </si>
  <si>
    <t xml:space="preserve">As 'Type of payment' contains 'Arrears', 'Cell AA ' should not be blank in the following row(s): </t>
  </si>
  <si>
    <t>=Specified Term Contract with Compensation (STC-COMP)</t>
  </si>
  <si>
    <t xml:space="preserve">As 'Payment Option' contains 'Specified Term Contract with Compensation (STC-COMP)', 'Cell L ' should be blank in the following row(s): </t>
  </si>
  <si>
    <t xml:space="preserve">As 'Payment Option' contains 'Specified Term Contract with Compensation (STC-COMP)', 'Cell P ' should be blank in the following row(s): </t>
  </si>
  <si>
    <t xml:space="preserve">As 'Payment Option' contains 'Specified Term Contract with Compensation (STC-COMP)', 'Cell S ' should be blank in the following row(s): </t>
  </si>
  <si>
    <t xml:space="preserve">As 'Payment Option' contains 'Specified Term Contract with Compensation (STC-COMP)', 'Cell V ' should be blank in the following row(s): </t>
  </si>
  <si>
    <t xml:space="preserve">As 'Payment Option' contains 'Specified Term Contract with Compensation (STC-COMP)', 'Cell W ' should be blank in the following row(s): </t>
  </si>
  <si>
    <t xml:space="preserve">As 'Payment Option' contains 'Specified Term Contract with Compensation (STC-COMP)', 'Cell X ' should be blank in the following row(s): </t>
  </si>
  <si>
    <t xml:space="preserve">As 'Payment Option' contains 'Specified Term Contract with Compensation (STC-COMP)', 'Cell AA ' should be blank in the following row(s): </t>
  </si>
  <si>
    <t xml:space="preserve">As 'Payment Option' contains 'Specified Term Contract with Compensation (STC-COMP)', 'Cell M ' should be blank in the following row(s): </t>
  </si>
  <si>
    <t xml:space="preserve">As 'Payment Option' contains 'Specified Term Contract with Compensation (STC-COMP)', 'Cell N ' should be blank in the following row(s): </t>
  </si>
  <si>
    <t xml:space="preserve">As 'Payment Option' contains 'Specified Term Contract with Compensation (STC-COMP)', 'Cell Z ' should be blank in the following row(s): </t>
  </si>
  <si>
    <t xml:space="preserve">As 'Payment Option' contains 'Specified Term Contract with Compensation (STC-COMP)', 'Cell AB ' should be blank in the following row(s): </t>
  </si>
  <si>
    <t xml:space="preserve">As 'Payment Option' contains 'Specified Term Contract with Compensation (STC-COMP)', 'Cell Y ' should be blank in the following row(s): </t>
  </si>
  <si>
    <t>=UnSpecified Term Contract with No Compensation (USTC-NOCOMP)</t>
  </si>
  <si>
    <t xml:space="preserve">As 'Payment Option' contains 'UnSpecified Term Contract with No Compensation (USTC-NOCOMP)', 'Cell I ' should be blank in the following row(s): </t>
  </si>
  <si>
    <t xml:space="preserve">As 'Payment Option' contains 'UnSpecified Term Contract with No Compensation (USTC-NOCOMP)', 'Cell J ' should be blank in the following row(s): </t>
  </si>
  <si>
    <t xml:space="preserve">As 'Payment Option' contains 'UnSpecified Term Contract with No Compensation (USTC-NOCOMP)', 'Cell L ' should be blank in the following row(s): </t>
  </si>
  <si>
    <t xml:space="preserve">As 'Payment Option' contains 'UnSpecified Term Contract with No Compensation (USTC-NOCOMP)', 'Cell P ' should be blank in the following row(s): </t>
  </si>
  <si>
    <t xml:space="preserve">As 'Payment Option' contains 'UnSpecified Term Contract with No Compensation (USTC-NOCOMP)', 'Cell S ' should be blank in the following row(s): </t>
  </si>
  <si>
    <t xml:space="preserve">As 'Payment Option' contains 'UnSpecified Term Contract with No Compensation (USTC-NOCOMP)', 'Cell V ' should be blank in the following row(s): </t>
  </si>
  <si>
    <t xml:space="preserve">As 'Payment Option' contains 'UnSpecified Term Contract with No Compensation (USTC-NOCOMP)', 'Cell W ' should be blank in the following row(s): </t>
  </si>
  <si>
    <t xml:space="preserve">As 'Payment Option' contains 'UnSpecified Term Contract with No Compensation (USTC-NOCOMP)', 'Cell X ' should be blank in the following row(s): </t>
  </si>
  <si>
    <t xml:space="preserve">As 'Payment Option' contains 'UnSpecified Term Contract with No Compensation (USTC-NOCOMP)', 'Cell Y ' should be blank in the following row(s): </t>
  </si>
  <si>
    <t xml:space="preserve">As 'Payment Option' contains 'UnSpecified Term Contract with No Compensation (USTC-NOCOMP)', 'Cell AA ' should be blank in the following row(s): </t>
  </si>
  <si>
    <t xml:space="preserve">As 'Payment Option' contains 'UnSpecified Term Contract with No Compensation (USTC-NOCOMP)', 'Cell M ' should be blank in the following row(s): </t>
  </si>
  <si>
    <t xml:space="preserve">As 'Payment Option' contains 'UnSpecified Term Contract with No Compensation (USTC-NOCOMP)', 'Cell N ' should be blank in the following row(s): </t>
  </si>
  <si>
    <t xml:space="preserve">As 'Payment Option' contains 'UnSpecified Term Contract with No Compensation (USTC-NOCOMP)', 'Cell R ' should be blank in the following row(s): </t>
  </si>
  <si>
    <t xml:space="preserve">As 'Payment Option' contains 'UnSpecified Term Contract with No Compensation (USTC-NOCOMP)', 'Cell Z ' should be blank in the following row(s): </t>
  </si>
  <si>
    <t xml:space="preserve">As 'Type of payment' contains 'Gratuity/Severence', 'Cell O ' should not be blank in the following row(s): </t>
  </si>
  <si>
    <t xml:space="preserve">As 'Type of payment' contains 'Gratuity/Severence', 'Cell P ' should not be blank in the following row(s): </t>
  </si>
  <si>
    <t xml:space="preserve">As 'Type of payment' contains 'Gratuity/Severence', 'Cell I ' should be blank in the following row(s): </t>
  </si>
  <si>
    <t xml:space="preserve">As 'Type of payment' contains 'Gratuity/Severence', 'Cell J ' should be blank in the following row(s): </t>
  </si>
  <si>
    <t xml:space="preserve">As 'Type of payment' contains 'Gratuity/Severence', 'Cell K ' should be blank in the following row(s): </t>
  </si>
  <si>
    <t xml:space="preserve">As 'Type of payment' contains 'Gratuity/Severence', 'Cell L ' should be blank in the following row(s): </t>
  </si>
  <si>
    <t xml:space="preserve">As 'Type of payment' contains 'Gratuity/Severence', 'Cell W ' should be blank in the following row(s): </t>
  </si>
  <si>
    <t xml:space="preserve">As 'Type of payment' contains 'Gratuity/Severence', 'Cell Y ' should be blank in the following row(s): </t>
  </si>
  <si>
    <t xml:space="preserve">As 'Type of payment' contains 'Gratuity/Severence', 'Cell AA ' should be blank in the following row(s): </t>
  </si>
  <si>
    <t xml:space="preserve">As 'Type of payment' contains 'Gratuity/Severence', 'Cell M ' should be blank in the following row(s): </t>
  </si>
  <si>
    <t xml:space="preserve">As 'Type of payment' contains 'Gratuity/Severence', 'Cell N ' should be blank in the following row(s): </t>
  </si>
  <si>
    <t xml:space="preserve">As 'Type of payment' contains 'Gratuity/Severence', 'Cell Z ' should be blank in the following row(s): </t>
  </si>
  <si>
    <t>=UnSpecified Term Contract with Compensation (USTC-COMP)</t>
  </si>
  <si>
    <t xml:space="preserve">As 'Payment Option' contains 'UnSpecified Term Contract with Compensation (USTC-COMP)', 'Cell I ' should be blank in the following row(s): </t>
  </si>
  <si>
    <t xml:space="preserve">As 'Payment Option' contains 'UnSpecified Term Contract with Compensation (USTC-COMP)', 'Cell J ' should be blank in the following row(s): </t>
  </si>
  <si>
    <t xml:space="preserve"> P</t>
  </si>
  <si>
    <t xml:space="preserve">As 'Payment Option' contains 'UnSpecified Term Contract with Compensation (USTC-COMP)', 'Cell P ' should be blank in the following row(s): </t>
  </si>
  <si>
    <t xml:space="preserve">As 'Payment Option' contains 'UnSpecified Term Contract with Compensation (USTC-COMP)', 'Cell W ' should be blank in the following row(s): </t>
  </si>
  <si>
    <t xml:space="preserve">As 'Payment Option' contains 'UnSpecified Term Contract with Compensation (USTC-COMP)', 'Cell X ' should be blank in the following row(s): </t>
  </si>
  <si>
    <t xml:space="preserve">As 'Payment Option' contains 'UnSpecified Term Contract with Compensation (USTC-COMP)', 'Cell Y ' should be blank in the following row(s): </t>
  </si>
  <si>
    <t xml:space="preserve">As 'Payment Option' contains 'UnSpecified Term Contract with Compensation (USTC-COMP)', 'Cell AA ' should be blank in the following row(s): </t>
  </si>
  <si>
    <t xml:space="preserve">As 'Payment Option' contains 'UnSpecified Term Contract with Compensation (USTC-COMP)', 'Cell M ' should be blank in the following row(s): </t>
  </si>
  <si>
    <t xml:space="preserve">As 'Payment Option' contains 'UnSpecified Term Contract with Compensation (USTC-COMP)', 'Cell N ' should be blank in the following row(s): </t>
  </si>
  <si>
    <t xml:space="preserve">As 'Payment Option' contains 'UnSpecified Term Contract with Compensation (USTC-COMP)', 'Cell Z ' should be blank in the following row(s): </t>
  </si>
  <si>
    <t xml:space="preserve">As 'Payment Option' contains 'UnSpecified Term Contract with Compensation (USTC-COMP)', 'Cell AB ' should be blank in the following row(s): </t>
  </si>
  <si>
    <t xml:space="preserve">As 'Payment Option' contains 'UnSpecified Term Contract with No Compensation (USTC-NOCOMP)', 'Cell K' should not be blank in the following row(s): </t>
  </si>
  <si>
    <t xml:space="preserve">As 'Payment Option' contains 'UnSpecified Term Contract with No Compensation (USTC-NOCOMP)', ' O  ' should not be blank in the following row(s): </t>
  </si>
  <si>
    <t xml:space="preserve">As 'Payment Option' contains 'UnSpecified Term Contract with Compensation (USTC-COMP)', 'Cell K ' should not be blank in the following row(s): </t>
  </si>
  <si>
    <t xml:space="preserve">As 'Payment Option' contains 'UnSpecified Term Contract with Compensation (USTC-COMP)', 'Cell L ' should not be blank in the following row(s): </t>
  </si>
  <si>
    <t xml:space="preserve">As 'Payment Option' contains 'UnSpecified Term Contract with Compensation (USTC-COMP)', 'Cell O ' should not be blank in the following row(s): </t>
  </si>
  <si>
    <t xml:space="preserve">As 'Payment Option' contains 'Specified Term Contract with Compensation (STC-COMP)', 'Cell I ' should not be blank in the following row(s): </t>
  </si>
  <si>
    <t xml:space="preserve">As 'Payment Option' contains 'Specified Term Contract with Compensation (STC-COMP)', 'Cell J ' should not be blank in the following row(s): </t>
  </si>
  <si>
    <t xml:space="preserve">As 'Payment Option' contains 'Specified Term Contract with Compensation (STC-COMP)', 'Cell K ' should not be blank in the following row(s): </t>
  </si>
  <si>
    <t xml:space="preserve">As 'Payment Option' contains 'Specified Term Contract with Compensation (STC-COMP)', 'Cell O ' should not be blank in the following row(s): </t>
  </si>
  <si>
    <t>A37:B38</t>
  </si>
  <si>
    <t>A41:B42</t>
  </si>
  <si>
    <t>A45:B46</t>
  </si>
  <si>
    <t>A57:B58</t>
  </si>
  <si>
    <t>A113:B114</t>
  </si>
  <si>
    <t>A117:B118</t>
  </si>
  <si>
    <t>A121:B122</t>
  </si>
  <si>
    <t>A125:B126</t>
  </si>
  <si>
    <t>A129:B130</t>
  </si>
  <si>
    <t>A133:B134</t>
  </si>
  <si>
    <t>A137:B138</t>
  </si>
  <si>
    <t>A141:B142</t>
  </si>
  <si>
    <t>A145:B146</t>
  </si>
  <si>
    <t>A149:B150</t>
  </si>
  <si>
    <t>A153:B154</t>
  </si>
  <si>
    <t>A157:B158</t>
  </si>
  <si>
    <t>A161:B162</t>
  </si>
  <si>
    <t>A165:B166</t>
  </si>
  <si>
    <t>A169:B170</t>
  </si>
  <si>
    <t>A173:B174</t>
  </si>
  <si>
    <t>A177:B178</t>
  </si>
  <si>
    <t>A181:B182</t>
  </si>
  <si>
    <t>A185:B186</t>
  </si>
  <si>
    <t>A189:B190</t>
  </si>
  <si>
    <t>A193:B194</t>
  </si>
  <si>
    <t>A197:B198</t>
  </si>
  <si>
    <t>A201:B202</t>
  </si>
  <si>
    <t>A205:B206</t>
  </si>
  <si>
    <t>A209:B210</t>
  </si>
  <si>
    <t>crit54</t>
  </si>
  <si>
    <t>A213:B214</t>
  </si>
  <si>
    <t>crit55</t>
  </si>
  <si>
    <t>A217:B218</t>
  </si>
  <si>
    <t>crit56</t>
  </si>
  <si>
    <t>crit57</t>
  </si>
  <si>
    <t>crit58</t>
  </si>
  <si>
    <t>A229:B230</t>
  </si>
  <si>
    <t>crit59</t>
  </si>
  <si>
    <t>A233:B234</t>
  </si>
  <si>
    <t>crit60</t>
  </si>
  <si>
    <t>A237:B238</t>
  </si>
  <si>
    <t>crit61</t>
  </si>
  <si>
    <t>A241:B242</t>
  </si>
  <si>
    <t>crit62</t>
  </si>
  <si>
    <t>A245:B246</t>
  </si>
  <si>
    <t>crit63</t>
  </si>
  <si>
    <t>A249:B250</t>
  </si>
  <si>
    <t>crit64</t>
  </si>
  <si>
    <t>A253:B254</t>
  </si>
  <si>
    <t>crit65</t>
  </si>
  <si>
    <t>A257:B258</t>
  </si>
  <si>
    <t>crit66</t>
  </si>
  <si>
    <t>A261:B262</t>
  </si>
  <si>
    <t>crit67</t>
  </si>
  <si>
    <t>A265:B266</t>
  </si>
  <si>
    <t>crit68</t>
  </si>
  <si>
    <t>A269:B270</t>
  </si>
  <si>
    <t>crit69</t>
  </si>
  <si>
    <t>A273:B274</t>
  </si>
  <si>
    <t>crit70</t>
  </si>
  <si>
    <t>A277:B278</t>
  </si>
  <si>
    <t>crit71</t>
  </si>
  <si>
    <t>A281:B282</t>
  </si>
  <si>
    <t>crit72</t>
  </si>
  <si>
    <t>A285:B286</t>
  </si>
  <si>
    <t>crit73</t>
  </si>
  <si>
    <t>A289:B290</t>
  </si>
  <si>
    <t>crit74</t>
  </si>
  <si>
    <t>A293:B294</t>
  </si>
  <si>
    <t>crit75</t>
  </si>
  <si>
    <t>A297:B298</t>
  </si>
  <si>
    <t>crit76</t>
  </si>
  <si>
    <t>A301:B302</t>
  </si>
  <si>
    <t>crit77</t>
  </si>
  <si>
    <t>A305:B306</t>
  </si>
  <si>
    <t>crit78</t>
  </si>
  <si>
    <t>A309:B310</t>
  </si>
  <si>
    <t>crit79</t>
  </si>
  <si>
    <t>A313:B314</t>
  </si>
  <si>
    <t>crit80</t>
  </si>
  <si>
    <t>A317:B318</t>
  </si>
  <si>
    <t>crit81</t>
  </si>
  <si>
    <t>A321:B322</t>
  </si>
  <si>
    <t>crit82</t>
  </si>
  <si>
    <t>A325:B326</t>
  </si>
  <si>
    <t>crit83</t>
  </si>
  <si>
    <t>A329:B330</t>
  </si>
  <si>
    <t>crit84</t>
  </si>
  <si>
    <t>A333:B334</t>
  </si>
  <si>
    <t>crit85</t>
  </si>
  <si>
    <t>A337:B338</t>
  </si>
  <si>
    <t>crit86</t>
  </si>
  <si>
    <t>A341:B342</t>
  </si>
  <si>
    <t>crit87</t>
  </si>
  <si>
    <t>A345:B346</t>
  </si>
  <si>
    <t>crit88</t>
  </si>
  <si>
    <t>A349:B350</t>
  </si>
  <si>
    <t>crit89</t>
  </si>
  <si>
    <t>A353:B354</t>
  </si>
  <si>
    <t>crit90</t>
  </si>
  <si>
    <t>A357:B358</t>
  </si>
  <si>
    <t>crit91</t>
  </si>
  <si>
    <t>A361:B362</t>
  </si>
  <si>
    <t>crit92</t>
  </si>
  <si>
    <t>A365:B366</t>
  </si>
  <si>
    <t>crit93</t>
  </si>
  <si>
    <t>A369:B370</t>
  </si>
  <si>
    <t>crit94</t>
  </si>
  <si>
    <t>A373:B374</t>
  </si>
  <si>
    <t>crit95</t>
  </si>
  <si>
    <t>A377:B378</t>
  </si>
  <si>
    <t>crit96</t>
  </si>
  <si>
    <t>A381:B382</t>
  </si>
  <si>
    <t>crit97</t>
  </si>
  <si>
    <t>A385:B386</t>
  </si>
  <si>
    <t>crit98</t>
  </si>
  <si>
    <t>A389:B390</t>
  </si>
  <si>
    <t>crit99</t>
  </si>
  <si>
    <t>A393:B394</t>
  </si>
  <si>
    <t>crit100</t>
  </si>
  <si>
    <t>A397:B398</t>
  </si>
  <si>
    <t>crit101</t>
  </si>
  <si>
    <t>A401:B402</t>
  </si>
  <si>
    <t>crit102</t>
  </si>
  <si>
    <t>A405:B406</t>
  </si>
  <si>
    <t>crit103</t>
  </si>
  <si>
    <t>A409:B410</t>
  </si>
  <si>
    <t>crit104</t>
  </si>
  <si>
    <t>A413:B414</t>
  </si>
  <si>
    <t>crit105</t>
  </si>
  <si>
    <t>A417:B418</t>
  </si>
  <si>
    <t>crit106</t>
  </si>
  <si>
    <t>A421:B422</t>
  </si>
  <si>
    <t>crit107</t>
  </si>
  <si>
    <t>A425:B426</t>
  </si>
  <si>
    <t>A221:D222</t>
  </si>
  <si>
    <t>A225:C226</t>
  </si>
  <si>
    <t>&lt;&gt;Specified Term Contract with Compensation (STC-COMP)</t>
  </si>
  <si>
    <t>&lt;&gt;UnSpecified Term Contract with Compensation (USTC-COMP)</t>
  </si>
  <si>
    <t>&lt;&gt;UnSpecified Term Contract with No Compensation (USTC-NOCOMP)</t>
  </si>
  <si>
    <t>&lt;&gt;Transfer of Gratuity to Registered Pension Scheme</t>
  </si>
  <si>
    <t>&lt;&gt;Gratuity Payment to Employee</t>
  </si>
  <si>
    <t>Person With Disability</t>
  </si>
  <si>
    <t>Person With Disability is Mandatory field.</t>
  </si>
  <si>
    <t>Exemption Certificate Number is Mandatory field.</t>
  </si>
  <si>
    <t>Total Cash Pay(A) is Mandatory field.</t>
  </si>
  <si>
    <t>Value of Car Benefit  is Mandatory field.</t>
  </si>
  <si>
    <t>Meal Allowance</t>
  </si>
  <si>
    <t>Meal Allowance  is Mandatory field.</t>
  </si>
  <si>
    <t>Housing Benefit</t>
  </si>
  <si>
    <t>Total Gross Pay</t>
  </si>
  <si>
    <t>isMandatory(DtlsSalPdBftsPayeDedFrmEmp.List,"Y","M")</t>
  </si>
  <si>
    <t>validateCurrencyFormat(DtlsSalPdBftsPayeDedFrmEmp.List,"M")</t>
  </si>
  <si>
    <t>Social Health Insurance Fund</t>
  </si>
  <si>
    <t>validateCurrencyFormat(DtlsSalPdBftsPayeDedFrmEmp.List,"N")</t>
  </si>
  <si>
    <t>NSSF Contribution</t>
  </si>
  <si>
    <t>isMandatory(DtlsSalPdBftsPayeDedFrmEmp.List,"Y","P")</t>
  </si>
  <si>
    <t>Post Retirement Medical Fund</t>
  </si>
  <si>
    <t>Affordable Housing Levy</t>
  </si>
  <si>
    <t xml:space="preserve">Taxable Pay </t>
  </si>
  <si>
    <t>isMandatory(DtlsSalPdBftsPayeDedFrmEmp.List,"Y","T")</t>
  </si>
  <si>
    <t>validateCurrencyFormat(DtlsSalPdBftsPayeDedFrmEmp.List,"T")</t>
  </si>
  <si>
    <t>Amount of Insurance Relief is Mandatory field.</t>
  </si>
  <si>
    <t>validateCurrencyFormat(DtlsSalPdBftsPayeDedFrmEmp.List,"V")</t>
  </si>
  <si>
    <t>isMandatory(DtlsSalPdBftsPayeDedFrmEmp.List,"Y","V")</t>
  </si>
  <si>
    <t>PAYE Tax</t>
  </si>
  <si>
    <t>validateCurrencyFormat(DtlsSalPdBftsPayeDedFrmEmp.List,"W")</t>
  </si>
  <si>
    <t>validateCurrencyFormat(DtlsSalPdBftsPayeDedFrmEmp.List,"X")</t>
  </si>
  <si>
    <t>Spread Amount per Year_x000D_
(Spread not more than Lumpsum)</t>
  </si>
  <si>
    <t xml:space="preserve">Taxable Pay per Year_x000D_
Excess gratuity </t>
  </si>
  <si>
    <t>Tax Payable_x000D_
on Column (W,X)</t>
  </si>
  <si>
    <t>isMandatory(TaxPdOnLumpSumPdAftrTrmtn.List,"Y","I")</t>
  </si>
  <si>
    <t>isMandatory(TaxPdOnLumpSumPdAftrTrmtn.List,"Y","J")</t>
  </si>
  <si>
    <t>isMandatory(TaxPdOnLumpSumPdAftrTrmtn.List,"Y","L")</t>
  </si>
  <si>
    <t>isMandatory(TaxPdOnLumpSumPdAftrTrmtn.List,"Y","M")</t>
  </si>
  <si>
    <t>isMandatory(TaxPdOnLumpSumPdAftrTrmtn.List,"Y","N")</t>
  </si>
  <si>
    <t>isMandatory(TaxPdOnLumpSumPdAftrTrmtn.List,"Y","O")</t>
  </si>
  <si>
    <t>isMandatory(TaxPdOnLumpSumPdAftrTrmtn.List,"Y","P")</t>
  </si>
  <si>
    <t>isMandatory(TaxPdOnLumpSumPdAftrTrmtn.List,"Y","R")</t>
  </si>
  <si>
    <t>isMandatory(TaxPdOnLumpSumPdAftrTrmtn.List,"Y","V")</t>
  </si>
  <si>
    <t>isMandatory(TaxPdOnLumpSumPdAftrTrmtn.List,"Y","W")</t>
  </si>
  <si>
    <t>isMandatory(TaxPdOnLumpSumPdAftrTrmtn.List,"Y","X")</t>
  </si>
  <si>
    <t>isMandatory(TaxPdOnLumpSumPdAftrTrmtn.List,"Y","Y")</t>
  </si>
  <si>
    <t>isMandatory(TaxPdOnLumpSumPdAftrTrmtn.List,"Y","Z")</t>
  </si>
  <si>
    <t>isMandatory(TaxPdOnLumpSumPdAftrTrmtn.List,"Y","AA")</t>
  </si>
  <si>
    <t>isMandatory(TaxPdOnLumpSumPdAftrTrmtn.List,"Y","AB")</t>
  </si>
  <si>
    <t>isMandatory(TaxPdOnLumpSumPdAftrTrmtn.List,"Y","AC")</t>
  </si>
  <si>
    <t>validateCurrencyFormat(TaxPdOnLumpSumPdAftrTrmtn.List,"K")</t>
  </si>
  <si>
    <t>validateCurrencyFormat(TaxPdOnLumpSumPdAftrTrmtn.List,"L")</t>
  </si>
  <si>
    <t>validateCurrencyFormat(TaxPdOnLumpSumPdAftrTrmtn.List,"N")</t>
  </si>
  <si>
    <t>validateCurrencyFormat(TaxPdOnLumpSumPdAftrTrmtn.List,"P")</t>
  </si>
  <si>
    <t>validateCurrencyFormat(TaxPdOnLumpSumPdAftrTrmtn.List,"X")</t>
  </si>
  <si>
    <t>validateCurrencyFormat(TaxPdOnLumpSumPdAftrTrmtn.List,"Y")</t>
  </si>
  <si>
    <t>validateCurrencyFormat(TaxPdOnLumpSumPdAftrTrmtn.List,"AA")</t>
  </si>
  <si>
    <t>validateCurrencyFormat(TaxPdOnLumpSumPdAftrTrmtn.List,"AB")</t>
  </si>
  <si>
    <t>validateCurrencyFormat(TaxPdOnLumpSumPdAftrTrmtn.List,"AC")</t>
  </si>
  <si>
    <t>Persons With Disability (PWD)</t>
  </si>
  <si>
    <t>Do you have Lumpsum/Gratuity/Arrears/Fringe Benefit Tax?</t>
  </si>
  <si>
    <t>Simplified Unified Payroll Return</t>
  </si>
  <si>
    <t>Allowable Deductions (Ksh)</t>
  </si>
  <si>
    <t>Taxable Pay for Specific Arrears Period
(B)</t>
  </si>
  <si>
    <t>Tax Deducted on Taxable Pay (D)</t>
  </si>
  <si>
    <t>Amount of PAYE Tax Payable  ('E) (C-D)</t>
  </si>
  <si>
    <t>Self Assessed PAYE
 (F)</t>
  </si>
  <si>
    <t>Total Employees (Total records B_Employees_Dtls)</t>
  </si>
  <si>
    <t>PAYE Tax deducted from the Employee(s) Without PIN</t>
  </si>
  <si>
    <t>Total PAYE Tax Payable (2+3+4+5)</t>
  </si>
  <si>
    <t>Total Payable (6+7+9)</t>
  </si>
  <si>
    <t>Total Housing Levy Contribution (From B_Employees_Dtls)</t>
  </si>
  <si>
    <t>Total NITA Levy Contributing Members (From B_Employees_Dtls)</t>
  </si>
  <si>
    <t>Section C : Calculation of PAYE Tax on Lump Sum/Gratuity/Arrears Payments</t>
  </si>
  <si>
    <t>Section D : Calculation of Fringe Benefit Tax Payable</t>
  </si>
  <si>
    <t>Section E : Calculation of Tax Due</t>
  </si>
  <si>
    <t>Value of Meals(C)</t>
  </si>
  <si>
    <t>Non Cash Benefits (D)</t>
  </si>
  <si>
    <t>Value of Car Benefit (B)</t>
  </si>
  <si>
    <t>Other Benefits (G)</t>
  </si>
  <si>
    <t>Social Health Insurance Fund(SHIF)(I)</t>
  </si>
  <si>
    <t>NSSF Contribution(J)</t>
  </si>
  <si>
    <t>Other Pension Contribution (K)</t>
  </si>
  <si>
    <t>Post Retirement Medical Fund(L)</t>
  </si>
  <si>
    <t>Mortgage Interest (M)</t>
  </si>
  <si>
    <t>Affordable Housing Levy(N)</t>
  </si>
  <si>
    <t>Monthly Personal Relief (Ksh) (P)</t>
  </si>
  <si>
    <t>Amount of Insurance Relief (Total of "Amount of Insurance Relief" from E_Computation_of_
Insu_Relief) (Ksh) (Q)</t>
  </si>
  <si>
    <t>PAYE Tax (Ksh) (R) = 
(O - P - Q)</t>
  </si>
  <si>
    <t>Taxable Pay (Ksh) (O) = (G- H-(I+J Max 30k)-(K Max 15k)-(L Max 30k)-N-PWD)</t>
  </si>
  <si>
    <t>Total Gross Pay (Ksh) (H) = (A + B + C + D + F + G))</t>
  </si>
  <si>
    <t xml:space="preserve">Value of Meals(C)' should not be blank in the following row(s):  </t>
  </si>
  <si>
    <t>Self Assessed PAYE Tax (Ksh)(S)</t>
  </si>
  <si>
    <t xml:space="preserve">Total Gross Pay (Ksh) (H) = (A + B + C + D + F + G))' should be blank in the following row(s): </t>
  </si>
  <si>
    <t xml:space="preserve">Post Retirement Medical Fund(L)' should not be blank in the following row(s): </t>
  </si>
  <si>
    <t xml:space="preserve">SHIF(I)' should not be blank in the following row(s): </t>
  </si>
  <si>
    <t xml:space="preserve">Mortgage Interest (M)' should contain value in the following row(s): </t>
  </si>
  <si>
    <t xml:space="preserve">Affordable Housing Levy(N)'  should contain value in the following row(s): </t>
  </si>
  <si>
    <t xml:space="preserve">Taxable Pay (Ksh) (O)' should not have value in the following row(s): </t>
  </si>
  <si>
    <t xml:space="preserve">PAYE Tax (Ksh) (R) = (R - S - T)'  should not contain value in the following row(s): </t>
  </si>
  <si>
    <t>Self Assessed PAYE Tax (Ksh)('S) should contain value in the following row(s):</t>
  </si>
  <si>
    <t xml:space="preserve">Other Benefits (G)' should not be blank in the following row(s): </t>
  </si>
  <si>
    <t>validateCurrencyFormat(DtlsSalPdBftsPayeDedFrmEmp.List,"P")</t>
  </si>
  <si>
    <t>isMandatory(DtlsSalPdBftsPayeDedFrmEmp.List,"Y","W")</t>
  </si>
  <si>
    <t>isMandatory(DtlsSalPdBftsPayeDedFrmEmp.List,"N","X")</t>
  </si>
  <si>
    <t>isMandatory(DtlsSalPdBftsPayeDedFrmEmp.List,"Y","Y")</t>
  </si>
  <si>
    <t>validateCurrencyFormat(DtlsSalPdBftsPayeDedFrmEmp.List,"Y")</t>
  </si>
  <si>
    <t>Other Benefits</t>
  </si>
  <si>
    <t>Other Benefits is a Mandatory field.</t>
  </si>
  <si>
    <t>Gratuity Paid/Gratuity Transferred</t>
  </si>
  <si>
    <t>Tax Payable ('C)
 (A+B)</t>
  </si>
  <si>
    <t>PAYE Tax on Lump Sum/Gratuity/Arrears Payment (Total  "Amount of PAYE Payable" from C_Lump_Sum_Payments_Dtls)</t>
  </si>
  <si>
    <t>Fringe Benefit Tax (Total of "Amount of Fringe Benefit Tax" from D_FBT_Dtls)</t>
  </si>
  <si>
    <t>B_Employees_Dtls_Simplified</t>
  </si>
  <si>
    <t>crit108</t>
  </si>
  <si>
    <t>crit109</t>
  </si>
  <si>
    <t>A429:B430</t>
  </si>
  <si>
    <t>A433:B434</t>
  </si>
  <si>
    <t>C_Lump_Sum_Payments_Dtls</t>
  </si>
  <si>
    <t>validateCurrencyFormat(TaxPdOnLumpSumPdAftrTrmtn.List,"V")</t>
  </si>
  <si>
    <t>Total NITA Levy Contribution (No. Of Members)*50)</t>
  </si>
  <si>
    <t xml:space="preserve">As 'Resident Status' contains 'Non-Resident', 'Amount of Insurance Relief (Total of "Amount of Insurance Relief" from E_Computation_of_
Insu_Relief) (Ksh) (Q)' should be blank in the following row(s): </t>
  </si>
  <si>
    <t xml:space="preserve">As 'Resident Status' contains 'Non-Resident', 'Monthly Personal Relief (Ksh) (P)' should be blank in the following row(s): </t>
  </si>
  <si>
    <t xml:space="preserve">As 'Resident Status' contains 'Non-Resident', 'NSSF Contribution(J)' should be blank in the following row(s): </t>
  </si>
  <si>
    <t xml:space="preserve">As 'Resident Status' contains 'Non-Resident', 'Actual Contribution (K)' should be blank in following row(s): </t>
  </si>
  <si>
    <t>A101:C102</t>
  </si>
  <si>
    <t xml:space="preserve">As 'Type of employee is secondary', 'Amount of Insurance Relief (Total of "Amount of Insurance Relief" from E_Computation_of_
Insu_Relief) (Ksh) (Q)' should  be blank in the following row(s): </t>
  </si>
  <si>
    <t>As 'Resident status' contains Resident 'Monthly Personal Relief (Ksh) (P)' should not be blank in the following row(s):</t>
  </si>
  <si>
    <t>As Resident status is 'Resident' and 'Type of Employee' contains Secondary Employee 'Monthly Personal Relief (Ksh) (P)' should be blank in the following row(s):</t>
  </si>
  <si>
    <t>A117:C118</t>
  </si>
  <si>
    <t>A97:C98</t>
  </si>
  <si>
    <t>A93:C94</t>
  </si>
  <si>
    <t xml:space="preserve">As 'Resident Status' is 'Resident' and type of employee is 'Primary', 'NSSF Contribution(J)' should have value in the following row(s): </t>
  </si>
  <si>
    <t>A89:C90</t>
  </si>
  <si>
    <t>As Resident status is 'Resident' and 'Type of Employee' contains Secondary Employee ''Amount of Insurance Relief (Total of "Amount of Insurance Relief" from E_Computation_of_
Insu_Relief) (Ksh) (Q)' should  be blank in the following row(s): :</t>
  </si>
  <si>
    <t xml:space="preserve">As 'Resident Status' is 'Resident' and type of employee is 'Secondary', 'NSSF Contribution(J)' should be blank in the following row(s): </t>
  </si>
  <si>
    <t xml:space="preserve">As 'Resident Status' contains 'Resident', and Type of Employee is Secondary, 'Actual Contribution (K)' should be blank in the following row(s): </t>
  </si>
  <si>
    <t xml:space="preserve">As 'Resident Status' contains 'Resident', and Type of Employee is Primary, 'Actual Contribution (K)' should not be blank in the following row(s): </t>
  </si>
  <si>
    <t>A121:C122</t>
  </si>
  <si>
    <t>A125:C126</t>
  </si>
  <si>
    <t>A129:C130</t>
  </si>
  <si>
    <t>60</t>
  </si>
  <si>
    <t>Frequency</t>
  </si>
  <si>
    <t>Gratuity Period</t>
  </si>
  <si>
    <t>PAYE on Gratuity and Taxable Pay</t>
  </si>
  <si>
    <t>Tax Deducted Plus Relief</t>
  </si>
  <si>
    <t>Monthly</t>
  </si>
  <si>
    <t>Annual</t>
  </si>
  <si>
    <t xml:space="preserve">Gross Emoluments </t>
  </si>
  <si>
    <t>Taxable Pay</t>
  </si>
  <si>
    <t>Version 30.0.3</t>
  </si>
  <si>
    <t>Excess Gratuity</t>
  </si>
  <si>
    <t>2026</t>
  </si>
  <si>
    <t>Spread Per Period</t>
  </si>
  <si>
    <t xml:space="preserve">As 'Type of payment' contains 'Arrears', 'Cell R' should be blank in the following row(s): </t>
  </si>
  <si>
    <t xml:space="preserve">As 'Type of payment' contains 'Arrears', 'Cell V' should be blank in the following row(s): </t>
  </si>
  <si>
    <t xml:space="preserve">As 'Type of payment' contains 'Arrears', 'Cell X' should be blank in the following row(s): </t>
  </si>
  <si>
    <t xml:space="preserve">As 'Type of payment' contains 'Arrears', 'Cell Z ' should not be blank in the following row(s): </t>
  </si>
  <si>
    <t xml:space="preserve">As 'Type of payment' contains 'Arrears', 'Cell AB ' should not be blank in the following row(s): </t>
  </si>
  <si>
    <t xml:space="preserve">As 'Type of payment' contains 'Arrears', 'Cell AD ' should not be blank in the following row(s): </t>
  </si>
  <si>
    <t xml:space="preserve">As 'Type of payment' contains 'Arrears', 'Cell AF ' should not be blank in the following row(s): </t>
  </si>
  <si>
    <t xml:space="preserve">As 'Payment Option' contains 'Specified Term Contract with Compensation (STC-COMP)', 'Cells R ' should be blank in the following row(s): </t>
  </si>
  <si>
    <t xml:space="preserve">As 'Payment Option' contains 'Specified Term Contract with Compensation (STC-COMP)', 'Cell AD ' should be blank in the following row(s): </t>
  </si>
  <si>
    <t xml:space="preserve">As 'Payment Option' contains 'Specified Term Contract with Compensation (STC-COMP)', 'Cell AC ' should be blank in the following row(s): </t>
  </si>
  <si>
    <t xml:space="preserve">As 'Payment Option' contains 'Specified Term Contract with Compensation (STC-COMP)', 'Cell AE ' should be blank in the following row(s): </t>
  </si>
  <si>
    <t xml:space="preserve">As 'Payment Option' contains 'UnSpecified Term Contract with No Compensation (USTC-NOCOMP)', 'Cell AB ' should be blank in the following row(s): </t>
  </si>
  <si>
    <t xml:space="preserve">As 'Payment Option' contains 'UnSpecified Term Contract with No Compensation (USTC-NOCOMP)', 'Cell AD ' should be blank in the following row(s): </t>
  </si>
  <si>
    <t xml:space="preserve">As 'Payment Option' contains 'UnSpecified Term Contract with No Compensation (USTC-NOCOMP)', 'Cell AC ' should be blank in the following row(s): </t>
  </si>
  <si>
    <t xml:space="preserve">As 'Payment Option' contains 'UnSpecified Term Contract with No Compensation (USTC-NOCOMP)', 'Cell AE' should be blank in the following row(s): </t>
  </si>
  <si>
    <t xml:space="preserve">As 'Type of payment' contains 'Gratuity/Severence', 'Cell  R ' should not be blank in the following row(s): </t>
  </si>
  <si>
    <t xml:space="preserve">As 'Type of payment' contains 'Gratuity/Severence', 'Cell V ' should not be blank in the following row(s): </t>
  </si>
  <si>
    <t xml:space="preserve">As 'Type of payment' contains 'Gratuity/Severence', 'Cell X ' should not be blank in the following row(s): </t>
  </si>
  <si>
    <t xml:space="preserve">As 'Type of payment' contains 'Gratuity/Severence', 'Cell AF ' should not be blank in the following row(s): </t>
  </si>
  <si>
    <t xml:space="preserve">As 'Type of payment' contains 'Gratuity/Severence', 'Cell AB ' should be blank in the following row(s): </t>
  </si>
  <si>
    <t xml:space="preserve">As 'Type of payment' contains 'Gratuity/Severence', 'Cell AD ' should be blank in the following row(s): </t>
  </si>
  <si>
    <t xml:space="preserve">As 'Type of payment' contains 'Gratuity/Severence', 'Cell S ' should be blank in the following row(s): </t>
  </si>
  <si>
    <t xml:space="preserve">As 'Type of payment' contains 'Gratuity/Severence', 'Cell AC ' should be blank in the following row(s): </t>
  </si>
  <si>
    <t xml:space="preserve">As 'Type of payment' contains 'Gratuity/Severence', 'Cell AE' should be blank in the following row(s): </t>
  </si>
  <si>
    <t xml:space="preserve">As 'Payment Option' contains 'UnSpecified Term Contract with Compensation (USTC-COMP)', 'Cell R ' should be blank in the following row(s): </t>
  </si>
  <si>
    <t xml:space="preserve">As 'Payment Option' contains 'UnSpecified Term Contract with Compensation (USTC-COMP)', 'Cell AD ' should be blank in the following row(s): </t>
  </si>
  <si>
    <t xml:space="preserve">As 'Payment Option' contains 'UnSpecified Term Contract with Compensation (USTC-COMP)', 'Cells S ' should be blank in the following row(s): </t>
  </si>
  <si>
    <t xml:space="preserve">As 'Payment Option' contains 'UnSpecified Term Contract with Compensation (USTC-COMP)', 'Cell AC ' should be blank in the following row(s): </t>
  </si>
  <si>
    <t xml:space="preserve">As 'Payment Option' contains 'UnSpecified Term Contract with Compensation (USTC-COMP)', 'Cell AE ' should be blank in the following row(s): </t>
  </si>
  <si>
    <t xml:space="preserve">As 'Payment Option' contains 'UnSpecified Term Contract with No Compensation (USTC-NOCOMP)', 'Cell AF ' should not be blank in the following row(s): </t>
  </si>
  <si>
    <t xml:space="preserve">As 'Payment Option' contains 'UnSpecified Term Contract with Compensation (USTC-COMP)', 'Cell V ' should not be blank in the following row(s): </t>
  </si>
  <si>
    <t xml:space="preserve">As 'Payment Option' contains 'UnSpecified Term Contract with Compensation (USTC-COMP)', 'Cell AF ' should not be blank in the following row(s): </t>
  </si>
  <si>
    <t xml:space="preserve">As 'Payment Option' contains 'Specified Term Contract with Compensation (STC-COMP)', 'Cell AF ' should not be blank in the following row(s): </t>
  </si>
  <si>
    <t xml:space="preserve">As 'Type of payment' contains 'Arrears', 'Cell AC ' should be blank in the following row(s): </t>
  </si>
  <si>
    <t xml:space="preserve">As 'Type of payment' contains 'Arrears', 'Cell AE' should be blank in the following row(s): </t>
  </si>
  <si>
    <t>isMandatory(TaxPdOnLumpSumPdAftrTrmtn.List,"Y","AF")</t>
  </si>
  <si>
    <t>isMandatory(TaxPdOnLumpSumPdAftrTrmtn.List,"Y","AE")</t>
  </si>
  <si>
    <t>validateCurrencyFormat(TaxPdOnLumpSumPdAftrTrmtn.List,"AE")</t>
  </si>
  <si>
    <t>validateCurrencyFormat(TaxPdOnLumpSumPdAftrTrmtn.List,"AF")</t>
  </si>
  <si>
    <t>validateCurrencyFormat(TaxPdOnLumpSumPdAftrTrmtn.List,"W")</t>
  </si>
  <si>
    <t>isMandatory(TaxPdOnLumpSumPdAftrTrmtn.List,"Y","AD")</t>
  </si>
  <si>
    <t>validateCurrencyFormat(TaxPdOnLumpSumPdAftrTrmtn.List,"AD")</t>
  </si>
  <si>
    <t>37d3d5d76663386fcde71a8ccd7874508eb9f444382439b44c551b2b4258bf7a</t>
  </si>
  <si>
    <t>Read Me:Errors:Macros_Disabled:A_Basic_Info:B_Employees_Dtls_Simplified:E_Tax_Due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</si>
</sst>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0000000"/>
    <numFmt numFmtId="165" formatCode="0;[Red]0"/>
    <numFmt numFmtId="166" formatCode="#,##0;[Red]#,##0"/>
  </numFmts>
  <fonts count="28" x14ac:knownFonts="1">
    <font>
      <sz val="11"/>
      <color indexed="8"/>
      <name val="Calibri"/>
      <family val="2"/>
    </font>
    <font>
      <sz val="10"/>
      <name val="Arial"/>
      <family val="2"/>
    </font>
    <font>
      <b/>
      <sz val="12"/>
      <color indexed="9"/>
      <name val="Book Antiqua"/>
      <family val="1"/>
    </font>
    <font>
      <sz val="12"/>
      <name val="Book Antiqua"/>
      <family val="1"/>
    </font>
    <font>
      <b/>
      <u/>
      <sz val="12"/>
      <name val="Book Antiqua"/>
      <family val="1"/>
    </font>
    <font>
      <b/>
      <sz val="12"/>
      <name val="Book Antiqua"/>
      <family val="1"/>
    </font>
    <font>
      <b/>
      <sz val="12"/>
      <color indexed="63"/>
      <name val="Book Antiqua"/>
      <family val="1"/>
    </font>
    <font>
      <b/>
      <sz val="9.1"/>
      <color indexed="63"/>
      <name val="Arial"/>
      <family val="2"/>
    </font>
    <font>
      <sz val="12"/>
      <color indexed="63"/>
      <name val="Book Antiqua"/>
      <family val="1"/>
    </font>
    <font>
      <sz val="12"/>
      <color indexed="8"/>
      <name val="Book Antiqua"/>
      <family val="1"/>
    </font>
    <font>
      <sz val="11"/>
      <color indexed="8"/>
      <name val="Book Antiqua"/>
      <family val="1"/>
    </font>
    <font>
      <b/>
      <i/>
      <sz val="12"/>
      <name val="Book Antiqua"/>
      <family val="1"/>
    </font>
    <font>
      <sz val="12"/>
      <color indexed="8"/>
      <name val="Calibri"/>
      <family val="2"/>
    </font>
    <font>
      <u/>
      <sz val="11"/>
      <color indexed="12"/>
      <name val="Calibri"/>
      <family val="2"/>
    </font>
    <font>
      <sz val="11"/>
      <name val="Book Antiqua"/>
      <family val="1"/>
    </font>
    <font>
      <b/>
      <sz val="11"/>
      <color indexed="8"/>
      <name val="Calibri"/>
      <family val="2"/>
    </font>
    <font>
      <b/>
      <sz val="14"/>
      <color indexed="9"/>
      <name val="Book Antiqua"/>
      <family val="1"/>
    </font>
    <font>
      <sz val="12"/>
      <color indexed="10"/>
      <name val="Book Antiqua"/>
      <family val="1"/>
    </font>
    <font>
      <sz val="11"/>
      <color indexed="22"/>
      <name val="Calibri"/>
      <family val="2"/>
    </font>
    <font>
      <b/>
      <sz val="12"/>
      <color indexed="8"/>
      <name val="Book Antiqua"/>
      <family val="1"/>
    </font>
    <font>
      <sz val="11"/>
      <name val="Calibri"/>
      <family val="2"/>
    </font>
    <font>
      <sz val="12"/>
      <color indexed="9"/>
      <name val="Book Antiqua"/>
      <family val="1"/>
    </font>
    <font>
      <sz val="11"/>
      <color indexed="22"/>
      <name val="Book Antiqua"/>
      <family val="1"/>
    </font>
    <font>
      <sz val="12"/>
      <color indexed="22"/>
      <name val="Book Antiqua"/>
      <family val="1"/>
    </font>
    <font>
      <sz val="11"/>
      <color indexed="8"/>
      <name val="Calibri"/>
      <family val="2"/>
    </font>
    <font>
      <sz val="10"/>
      <color indexed="8"/>
      <name val="Times New Roman"/>
      <family val="1"/>
    </font>
    <font>
      <sz val="11"/>
      <color theme="0" tint="-0.249977111117893"/>
      <name val="Calibri"/>
      <family val="2"/>
    </font>
    <font>
      <b/>
      <sz val="16"/>
      <color rgb="FFFF0000"/>
      <name val="Calibri"/>
      <family val="2"/>
    </font>
  </fonts>
  <fills count="14">
    <fill>
      <patternFill patternType="none"/>
    </fill>
    <fill>
      <patternFill patternType="gray125"/>
    </fill>
    <fill>
      <patternFill patternType="solid">
        <fgColor indexed="9"/>
        <bgColor indexed="26"/>
      </patternFill>
    </fill>
    <fill>
      <patternFill patternType="solid">
        <fgColor indexed="55"/>
        <bgColor indexed="23"/>
      </patternFill>
    </fill>
    <fill>
      <patternFill patternType="solid">
        <fgColor indexed="63"/>
        <bgColor indexed="59"/>
      </patternFill>
    </fill>
    <fill>
      <patternFill patternType="solid">
        <fgColor indexed="22"/>
        <bgColor indexed="31"/>
      </patternFill>
    </fill>
    <fill>
      <patternFill patternType="solid">
        <fgColor indexed="10"/>
        <bgColor indexed="60"/>
      </patternFill>
    </fill>
    <fill>
      <patternFill patternType="solid">
        <fgColor indexed="13"/>
        <bgColor indexed="34"/>
      </patternFill>
    </fill>
    <fill>
      <patternFill patternType="solid">
        <fgColor rgb="FF929292"/>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23"/>
      </patternFill>
    </fill>
    <fill>
      <patternFill patternType="solid">
        <fgColor theme="0"/>
        <bgColor indexed="26"/>
      </patternFill>
    </fill>
    <fill>
      <patternFill patternType="solid">
        <fgColor theme="0" tint="-0.34998626667073579"/>
        <bgColor indexed="26"/>
      </patternFill>
    </fill>
  </fills>
  <borders count="45">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9"/>
      </left>
      <right/>
      <top/>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indexed="8"/>
      </left>
      <right/>
      <top/>
      <bottom style="thin">
        <color indexed="8"/>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8"/>
      </left>
      <right style="thin">
        <color indexed="8"/>
      </right>
      <top/>
      <bottom style="thin">
        <color indexed="64"/>
      </bottom>
      <diagonal/>
    </border>
    <border>
      <left style="thin">
        <color indexed="9"/>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style="thin">
        <color indexed="9"/>
      </left>
      <right style="thin">
        <color indexed="9"/>
      </right>
      <top style="thin">
        <color indexed="9"/>
      </top>
      <bottom/>
      <diagonal/>
    </border>
    <border>
      <left style="thin">
        <color indexed="9"/>
      </left>
      <right/>
      <top style="thin">
        <color indexed="9"/>
      </top>
      <bottom/>
      <diagonal/>
    </border>
    <border>
      <left/>
      <right/>
      <top style="thin">
        <color indexed="9"/>
      </top>
      <bottom/>
      <diagonal/>
    </border>
    <border>
      <left/>
      <right style="thin">
        <color indexed="9"/>
      </right>
      <top style="thin">
        <color indexed="9"/>
      </top>
      <bottom/>
      <diagonal/>
    </border>
    <border>
      <left style="thin">
        <color indexed="9"/>
      </left>
      <right/>
      <top/>
      <bottom style="thin">
        <color indexed="9"/>
      </bottom>
      <diagonal/>
    </border>
    <border>
      <left/>
      <right/>
      <top/>
      <bottom style="thin">
        <color indexed="9"/>
      </bottom>
      <diagonal/>
    </border>
    <border>
      <left/>
      <right style="thin">
        <color indexed="9"/>
      </right>
      <top/>
      <bottom style="thin">
        <color indexed="9"/>
      </bottom>
      <diagonal/>
    </border>
    <border>
      <left/>
      <right/>
      <top style="thin">
        <color indexed="8"/>
      </top>
      <bottom style="thin">
        <color indexed="8"/>
      </bottom>
      <diagonal/>
    </border>
    <border>
      <left/>
      <right/>
      <top style="thin">
        <color indexed="64"/>
      </top>
      <bottom style="thin">
        <color indexed="64"/>
      </bottom>
      <diagonal/>
    </border>
  </borders>
  <cellStyleXfs count="9">
    <xf numFmtId="0" fontId="0" fillId="0" borderId="0"/>
    <xf numFmtId="0" fontId="24" fillId="0" borderId="1"/>
    <xf numFmtId="0" fontId="13" fillId="0" borderId="0" applyNumberFormat="0" applyFill="0" applyBorder="0" applyAlignment="0" applyProtection="0"/>
    <xf numFmtId="0" fontId="24" fillId="0" borderId="0"/>
    <xf numFmtId="0" fontId="1" fillId="0" borderId="0"/>
    <xf numFmtId="0" fontId="1" fillId="0" borderId="0"/>
    <xf numFmtId="0" fontId="24" fillId="0" borderId="0"/>
    <xf numFmtId="0" fontId="24" fillId="0" borderId="0"/>
    <xf numFmtId="0" fontId="24" fillId="0" borderId="0"/>
  </cellStyleXfs>
  <cellXfs count="221">
    <xf numFmtId="0" fontId="0" fillId="0" borderId="0" xfId="0"/>
    <xf numFmtId="0" fontId="3" fillId="2" borderId="2" xfId="5" applyFont="1" applyFill="1" applyBorder="1" applyProtection="1"/>
    <xf numFmtId="0" fontId="3" fillId="2" borderId="0" xfId="5" applyFont="1" applyFill="1" applyBorder="1" applyProtection="1"/>
    <xf numFmtId="0" fontId="3" fillId="2" borderId="3" xfId="5" applyFont="1" applyFill="1" applyBorder="1" applyProtection="1"/>
    <xf numFmtId="0" fontId="4" fillId="2" borderId="2" xfId="5" applyFont="1" applyFill="1" applyBorder="1" applyProtection="1"/>
    <xf numFmtId="0" fontId="3" fillId="2" borderId="1" xfId="5" applyFont="1" applyFill="1" applyBorder="1" applyProtection="1"/>
    <xf numFmtId="0" fontId="3" fillId="2" borderId="1" xfId="5" applyFont="1" applyFill="1" applyBorder="1" applyAlignment="1" applyProtection="1">
      <alignment wrapText="1"/>
    </xf>
    <xf numFmtId="49" fontId="9" fillId="2" borderId="1" xfId="8" applyNumberFormat="1" applyFont="1" applyFill="1" applyBorder="1" applyAlignment="1" applyProtection="1">
      <alignment horizontal="left" vertical="top" wrapText="1"/>
    </xf>
    <xf numFmtId="0" fontId="3" fillId="2" borderId="1" xfId="4" applyFont="1" applyFill="1" applyBorder="1" applyAlignment="1" applyProtection="1"/>
    <xf numFmtId="0" fontId="10" fillId="3" borderId="1" xfId="3" applyFont="1" applyFill="1" applyBorder="1" applyAlignment="1" applyProtection="1">
      <alignment horizontal="left" vertical="top"/>
    </xf>
    <xf numFmtId="0" fontId="2" fillId="2" borderId="4" xfId="6" applyNumberFormat="1" applyFont="1" applyFill="1" applyBorder="1" applyAlignment="1" applyProtection="1">
      <alignment horizontal="center" vertical="top" wrapText="1"/>
    </xf>
    <xf numFmtId="0" fontId="3" fillId="2" borderId="0" xfId="4" applyFont="1" applyFill="1" applyBorder="1" applyAlignment="1" applyProtection="1">
      <alignment wrapText="1"/>
    </xf>
    <xf numFmtId="0" fontId="3" fillId="2" borderId="5" xfId="5" applyFont="1" applyFill="1" applyBorder="1" applyProtection="1"/>
    <xf numFmtId="0" fontId="3" fillId="2" borderId="6" xfId="5" applyFont="1" applyFill="1" applyBorder="1" applyProtection="1"/>
    <xf numFmtId="0" fontId="3" fillId="2" borderId="7" xfId="5" applyFont="1" applyFill="1" applyBorder="1" applyProtection="1"/>
    <xf numFmtId="0" fontId="2" fillId="4" borderId="0" xfId="0" applyFont="1" applyFill="1" applyAlignment="1">
      <alignment horizontal="center" vertical="center"/>
    </xf>
    <xf numFmtId="0" fontId="12" fillId="2" borderId="1" xfId="0" applyFont="1" applyFill="1" applyBorder="1" applyAlignment="1">
      <alignment horizontal="center" wrapText="1"/>
    </xf>
    <xf numFmtId="0" fontId="12" fillId="2" borderId="1" xfId="0" applyFont="1" applyFill="1" applyBorder="1" applyAlignment="1">
      <alignment wrapText="1"/>
    </xf>
    <xf numFmtId="0" fontId="13" fillId="0" borderId="1" xfId="2" applyNumberFormat="1" applyFill="1" applyBorder="1" applyAlignment="1" applyProtection="1"/>
    <xf numFmtId="0" fontId="13" fillId="0" borderId="1" xfId="1" applyFont="1"/>
    <xf numFmtId="0" fontId="13" fillId="2" borderId="1" xfId="2" applyNumberFormat="1" applyFill="1" applyBorder="1" applyAlignment="1" applyProtection="1">
      <alignment wrapText="1"/>
    </xf>
    <xf numFmtId="49" fontId="0" fillId="0" borderId="0" xfId="0" applyNumberFormat="1"/>
    <xf numFmtId="49" fontId="0" fillId="0" borderId="0" xfId="0" applyNumberFormat="1" applyAlignment="1">
      <alignment wrapText="1"/>
    </xf>
    <xf numFmtId="49" fontId="14" fillId="0" borderId="0" xfId="0" applyNumberFormat="1" applyFont="1"/>
    <xf numFmtId="49" fontId="14" fillId="0" borderId="0" xfId="0" applyNumberFormat="1" applyFont="1" applyAlignment="1">
      <alignment wrapText="1"/>
    </xf>
    <xf numFmtId="2" fontId="0" fillId="0" borderId="0" xfId="0" applyNumberFormat="1"/>
    <xf numFmtId="0" fontId="15" fillId="0" borderId="0" xfId="0" applyFont="1"/>
    <xf numFmtId="0" fontId="0" fillId="0" borderId="0" xfId="0" applyAlignment="1">
      <alignment wrapText="1"/>
    </xf>
    <xf numFmtId="0" fontId="0" fillId="0" borderId="0" xfId="0" applyFont="1" applyAlignment="1">
      <alignment wrapText="1"/>
    </xf>
    <xf numFmtId="0" fontId="10" fillId="0" borderId="0" xfId="0" applyFont="1"/>
    <xf numFmtId="0" fontId="15" fillId="0" borderId="0" xfId="0" applyFont="1" applyAlignment="1">
      <alignment wrapText="1"/>
    </xf>
    <xf numFmtId="0" fontId="0" fillId="0" borderId="0" xfId="0" applyProtection="1"/>
    <xf numFmtId="0" fontId="2" fillId="4" borderId="1" xfId="0" applyFont="1" applyFill="1" applyBorder="1" applyAlignment="1" applyProtection="1">
      <alignment vertical="center" wrapText="1"/>
    </xf>
    <xf numFmtId="0" fontId="3" fillId="2" borderId="1" xfId="0" applyFont="1" applyFill="1" applyBorder="1" applyAlignment="1" applyProtection="1">
      <alignment horizontal="left" wrapText="1"/>
    </xf>
    <xf numFmtId="0" fontId="9" fillId="0" borderId="1" xfId="0" applyFont="1" applyBorder="1" applyProtection="1">
      <protection locked="0"/>
    </xf>
    <xf numFmtId="49" fontId="9" fillId="0" borderId="1" xfId="0" applyNumberFormat="1" applyFont="1" applyBorder="1" applyAlignment="1" applyProtection="1">
      <alignment horizontal="right"/>
      <protection locked="0"/>
    </xf>
    <xf numFmtId="0" fontId="18" fillId="5" borderId="0" xfId="0" applyFont="1" applyFill="1" applyProtection="1"/>
    <xf numFmtId="0" fontId="16" fillId="6" borderId="0" xfId="0" applyFont="1" applyFill="1" applyBorder="1" applyAlignment="1" applyProtection="1">
      <alignment horizontal="center" vertical="center" wrapText="1"/>
    </xf>
    <xf numFmtId="0" fontId="18" fillId="5" borderId="8" xfId="0" applyFont="1" applyFill="1" applyBorder="1" applyProtection="1"/>
    <xf numFmtId="0" fontId="18" fillId="5" borderId="0" xfId="0" applyFont="1" applyFill="1" applyBorder="1" applyProtection="1"/>
    <xf numFmtId="0" fontId="19" fillId="2" borderId="9" xfId="0" applyFont="1" applyFill="1" applyBorder="1" applyAlignment="1" applyProtection="1">
      <alignment horizontal="center" vertical="top" wrapText="1"/>
    </xf>
    <xf numFmtId="49" fontId="3" fillId="2" borderId="1" xfId="0" applyNumberFormat="1" applyFont="1" applyFill="1" applyBorder="1" applyAlignment="1" applyProtection="1">
      <alignment wrapText="1"/>
      <protection locked="0"/>
    </xf>
    <xf numFmtId="49" fontId="9" fillId="2" borderId="1" xfId="8" applyNumberFormat="1" applyFont="1" applyFill="1" applyBorder="1" applyAlignment="1" applyProtection="1">
      <alignment wrapText="1"/>
      <protection locked="0"/>
    </xf>
    <xf numFmtId="4" fontId="9" fillId="2" borderId="1" xfId="0" applyNumberFormat="1" applyFont="1" applyFill="1" applyBorder="1" applyAlignment="1" applyProtection="1">
      <alignment horizontal="right" wrapText="1"/>
      <protection locked="0"/>
    </xf>
    <xf numFmtId="4" fontId="5" fillId="3" borderId="1" xfId="0" applyNumberFormat="1" applyFont="1" applyFill="1" applyBorder="1" applyAlignment="1" applyProtection="1">
      <alignment horizontal="right" wrapText="1"/>
    </xf>
    <xf numFmtId="4" fontId="9" fillId="3" borderId="1" xfId="0" applyNumberFormat="1" applyFont="1" applyFill="1" applyBorder="1" applyAlignment="1" applyProtection="1">
      <alignment horizontal="right" wrapText="1"/>
    </xf>
    <xf numFmtId="0" fontId="0" fillId="3" borderId="0" xfId="0" applyFill="1" applyProtection="1"/>
    <xf numFmtId="0" fontId="20" fillId="5" borderId="0" xfId="0" applyFont="1" applyFill="1" applyProtection="1"/>
    <xf numFmtId="0" fontId="19" fillId="2" borderId="1" xfId="0" applyFont="1" applyFill="1" applyBorder="1" applyAlignment="1" applyProtection="1">
      <alignment horizontal="center" vertical="top" wrapText="1"/>
    </xf>
    <xf numFmtId="4" fontId="9" fillId="3" borderId="11" xfId="0" applyNumberFormat="1" applyFont="1" applyFill="1" applyBorder="1" applyAlignment="1" applyProtection="1">
      <alignment wrapText="1"/>
    </xf>
    <xf numFmtId="4" fontId="9" fillId="3" borderId="1" xfId="0" applyNumberFormat="1" applyFont="1" applyFill="1" applyBorder="1" applyAlignment="1" applyProtection="1">
      <alignment wrapText="1"/>
    </xf>
    <xf numFmtId="49" fontId="3" fillId="2" borderId="1" xfId="0" applyNumberFormat="1" applyFont="1" applyFill="1" applyBorder="1" applyAlignment="1" applyProtection="1">
      <alignment horizontal="left" wrapText="1"/>
      <protection locked="0"/>
    </xf>
    <xf numFmtId="49" fontId="3" fillId="2" borderId="11" xfId="0" applyNumberFormat="1" applyFont="1" applyFill="1" applyBorder="1" applyAlignment="1" applyProtection="1">
      <alignment horizontal="left" wrapText="1"/>
      <protection locked="0"/>
    </xf>
    <xf numFmtId="0" fontId="22" fillId="5" borderId="0" xfId="0" applyFont="1" applyFill="1" applyProtection="1"/>
    <xf numFmtId="0" fontId="10" fillId="0" borderId="0" xfId="0" applyFont="1" applyProtection="1">
      <protection locked="0"/>
    </xf>
    <xf numFmtId="0" fontId="23" fillId="5" borderId="0" xfId="0" applyFont="1" applyFill="1" applyProtection="1"/>
    <xf numFmtId="4" fontId="5" fillId="3" borderId="1" xfId="0" applyNumberFormat="1" applyFont="1" applyFill="1" applyBorder="1" applyAlignment="1" applyProtection="1">
      <alignment wrapText="1"/>
    </xf>
    <xf numFmtId="4" fontId="19" fillId="3" borderId="1" xfId="0" applyNumberFormat="1" applyFont="1" applyFill="1" applyBorder="1" applyAlignment="1" applyProtection="1">
      <alignment wrapText="1"/>
    </xf>
    <xf numFmtId="4" fontId="19" fillId="3" borderId="1" xfId="0" applyNumberFormat="1" applyFont="1" applyFill="1" applyBorder="1" applyAlignment="1" applyProtection="1">
      <alignment horizontal="right" wrapText="1"/>
    </xf>
    <xf numFmtId="49" fontId="9" fillId="2" borderId="1" xfId="0" applyNumberFormat="1" applyFont="1" applyFill="1" applyBorder="1" applyAlignment="1" applyProtection="1">
      <alignment horizontal="left" wrapText="1"/>
      <protection locked="0"/>
    </xf>
    <xf numFmtId="4" fontId="9" fillId="0" borderId="1" xfId="0" applyNumberFormat="1" applyFont="1" applyBorder="1" applyAlignment="1" applyProtection="1">
      <alignment horizontal="right"/>
      <protection locked="0"/>
    </xf>
    <xf numFmtId="49" fontId="9" fillId="2" borderId="11" xfId="0" applyNumberFormat="1" applyFont="1" applyFill="1" applyBorder="1" applyAlignment="1" applyProtection="1">
      <alignment horizontal="left" wrapText="1"/>
      <protection locked="0"/>
    </xf>
    <xf numFmtId="4" fontId="9" fillId="0" borderId="11" xfId="0" applyNumberFormat="1" applyFont="1" applyBorder="1" applyAlignment="1" applyProtection="1">
      <alignment horizontal="right"/>
      <protection locked="0"/>
    </xf>
    <xf numFmtId="49" fontId="9" fillId="0" borderId="1" xfId="0" applyNumberFormat="1" applyFont="1" applyBorder="1" applyAlignment="1" applyProtection="1">
      <alignment horizontal="left"/>
      <protection locked="0"/>
    </xf>
    <xf numFmtId="0" fontId="2" fillId="4" borderId="1" xfId="0" applyFont="1" applyFill="1" applyBorder="1" applyAlignment="1" applyProtection="1">
      <alignment horizontal="center" vertical="center"/>
    </xf>
    <xf numFmtId="0" fontId="2" fillId="4" borderId="1" xfId="7" applyFont="1" applyFill="1" applyBorder="1" applyAlignment="1" applyProtection="1">
      <alignment horizontal="center" vertical="center" wrapText="1"/>
    </xf>
    <xf numFmtId="2" fontId="2" fillId="4" borderId="1" xfId="7" applyNumberFormat="1" applyFont="1" applyFill="1" applyBorder="1" applyAlignment="1" applyProtection="1">
      <alignment horizontal="center" vertical="center" wrapText="1"/>
    </xf>
    <xf numFmtId="3" fontId="9" fillId="3" borderId="1" xfId="7" applyNumberFormat="1" applyFont="1" applyFill="1" applyBorder="1" applyAlignment="1" applyProtection="1">
      <alignment horizontal="right" wrapText="1"/>
    </xf>
    <xf numFmtId="4" fontId="9" fillId="3" borderId="1" xfId="7" applyNumberFormat="1" applyFont="1" applyFill="1" applyBorder="1" applyAlignment="1" applyProtection="1">
      <alignment horizontal="right" wrapText="1"/>
    </xf>
    <xf numFmtId="11" fontId="0" fillId="0" borderId="0" xfId="0" applyNumberFormat="1" applyFont="1"/>
    <xf numFmtId="4" fontId="9" fillId="8" borderId="1" xfId="0" applyNumberFormat="1" applyFont="1" applyFill="1" applyBorder="1" applyAlignment="1" applyProtection="1">
      <alignment horizontal="right" wrapText="1"/>
    </xf>
    <xf numFmtId="0" fontId="26" fillId="5" borderId="0" xfId="0" applyFont="1" applyFill="1" applyProtection="1"/>
    <xf numFmtId="164" fontId="3" fillId="2" borderId="1" xfId="0" applyNumberFormat="1" applyFont="1" applyFill="1" applyBorder="1" applyAlignment="1" applyProtection="1">
      <alignment horizontal="right" wrapText="1"/>
      <protection locked="0"/>
    </xf>
    <xf numFmtId="164" fontId="3" fillId="2" borderId="11" xfId="0" applyNumberFormat="1" applyFont="1" applyFill="1" applyBorder="1" applyAlignment="1" applyProtection="1">
      <alignment horizontal="right" wrapText="1"/>
      <protection locked="0"/>
    </xf>
    <xf numFmtId="0" fontId="0" fillId="0" borderId="0" xfId="0" quotePrefix="1"/>
    <xf numFmtId="49" fontId="14" fillId="0" borderId="0" xfId="0" applyNumberFormat="1" applyFont="1" applyBorder="1"/>
    <xf numFmtId="49" fontId="0" fillId="0" borderId="0" xfId="0" applyNumberFormat="1" applyBorder="1"/>
    <xf numFmtId="49" fontId="0" fillId="0" borderId="13" xfId="0" applyNumberFormat="1" applyBorder="1"/>
    <xf numFmtId="49" fontId="14" fillId="0" borderId="14" xfId="0" applyNumberFormat="1" applyFont="1" applyBorder="1"/>
    <xf numFmtId="49" fontId="0" fillId="0" borderId="15" xfId="0" applyNumberFormat="1" applyBorder="1"/>
    <xf numFmtId="49" fontId="14" fillId="0" borderId="16" xfId="0" applyNumberFormat="1" applyFont="1" applyBorder="1"/>
    <xf numFmtId="49" fontId="0" fillId="0" borderId="17" xfId="0" applyNumberFormat="1" applyBorder="1"/>
    <xf numFmtId="49" fontId="14" fillId="0" borderId="18" xfId="0" applyNumberFormat="1" applyFont="1" applyBorder="1"/>
    <xf numFmtId="49" fontId="0" fillId="0" borderId="19" xfId="0" applyNumberFormat="1" applyBorder="1"/>
    <xf numFmtId="49" fontId="14" fillId="0" borderId="15" xfId="0" applyNumberFormat="1" applyFont="1" applyBorder="1"/>
    <xf numFmtId="49" fontId="14" fillId="0" borderId="20" xfId="0" applyNumberFormat="1" applyFont="1" applyBorder="1"/>
    <xf numFmtId="49" fontId="14" fillId="0" borderId="21" xfId="0" applyNumberFormat="1" applyFont="1" applyBorder="1"/>
    <xf numFmtId="49" fontId="0" fillId="0" borderId="21" xfId="0" applyNumberFormat="1" applyBorder="1"/>
    <xf numFmtId="49" fontId="0" fillId="0" borderId="20" xfId="0" applyNumberFormat="1" applyBorder="1"/>
    <xf numFmtId="49" fontId="0" fillId="0" borderId="22" xfId="0" applyNumberFormat="1" applyBorder="1"/>
    <xf numFmtId="49" fontId="0" fillId="0" borderId="14" xfId="0" applyNumberFormat="1" applyBorder="1"/>
    <xf numFmtId="0" fontId="0" fillId="0" borderId="0" xfId="0" applyFill="1" applyBorder="1" applyAlignment="1">
      <alignment vertical="top" wrapText="1"/>
    </xf>
    <xf numFmtId="0" fontId="0" fillId="0" borderId="16" xfId="0" applyBorder="1"/>
    <xf numFmtId="0" fontId="0" fillId="0" borderId="0" xfId="0" applyBorder="1"/>
    <xf numFmtId="0" fontId="0" fillId="0" borderId="18" xfId="0" applyBorder="1"/>
    <xf numFmtId="49" fontId="0" fillId="0" borderId="0" xfId="0" applyNumberFormat="1" applyBorder="1" applyAlignment="1">
      <alignment wrapText="1"/>
    </xf>
    <xf numFmtId="49" fontId="0" fillId="0" borderId="16" xfId="0" applyNumberFormat="1" applyBorder="1"/>
    <xf numFmtId="49" fontId="0" fillId="0" borderId="18" xfId="0" applyNumberFormat="1" applyBorder="1"/>
    <xf numFmtId="49" fontId="14" fillId="0" borderId="14" xfId="0" applyNumberFormat="1" applyFont="1" applyBorder="1" applyAlignment="1">
      <alignment wrapText="1"/>
    </xf>
    <xf numFmtId="49" fontId="0" fillId="0" borderId="16" xfId="0" applyNumberFormat="1" applyBorder="1" applyAlignment="1">
      <alignment wrapText="1"/>
    </xf>
    <xf numFmtId="49" fontId="0" fillId="0" borderId="18" xfId="0" applyNumberFormat="1" applyBorder="1" applyAlignment="1">
      <alignment wrapText="1"/>
    </xf>
    <xf numFmtId="49" fontId="0" fillId="0" borderId="23" xfId="0" applyNumberFormat="1" applyBorder="1"/>
    <xf numFmtId="49" fontId="14" fillId="0" borderId="17" xfId="0" applyNumberFormat="1" applyFont="1" applyBorder="1"/>
    <xf numFmtId="49" fontId="14" fillId="0" borderId="19" xfId="0" applyNumberFormat="1" applyFont="1" applyBorder="1"/>
    <xf numFmtId="49" fontId="14" fillId="0" borderId="23" xfId="0" applyNumberFormat="1" applyFont="1" applyBorder="1"/>
    <xf numFmtId="0" fontId="0" fillId="0" borderId="15" xfId="0" applyBorder="1"/>
    <xf numFmtId="0" fontId="0" fillId="0" borderId="17" xfId="0" applyBorder="1"/>
    <xf numFmtId="0" fontId="0" fillId="0" borderId="19" xfId="0" applyBorder="1"/>
    <xf numFmtId="0" fontId="0" fillId="0" borderId="23" xfId="0" applyBorder="1"/>
    <xf numFmtId="0" fontId="0" fillId="0" borderId="13" xfId="0" applyBorder="1"/>
    <xf numFmtId="49" fontId="14" fillId="0" borderId="13" xfId="0" applyNumberFormat="1" applyFont="1" applyBorder="1"/>
    <xf numFmtId="0" fontId="10" fillId="0" borderId="14" xfId="0" applyFont="1" applyBorder="1"/>
    <xf numFmtId="0" fontId="10" fillId="0" borderId="23" xfId="0" applyFont="1" applyBorder="1" applyAlignment="1">
      <alignment wrapText="1"/>
    </xf>
    <xf numFmtId="0" fontId="10" fillId="0" borderId="23" xfId="0" applyFont="1" applyBorder="1"/>
    <xf numFmtId="0" fontId="10" fillId="0" borderId="15" xfId="0" applyFont="1" applyBorder="1"/>
    <xf numFmtId="0" fontId="10" fillId="0" borderId="16" xfId="0" applyFont="1" applyBorder="1"/>
    <xf numFmtId="0" fontId="10" fillId="0" borderId="0" xfId="0" applyFont="1" applyBorder="1" applyAlignment="1">
      <alignment wrapText="1"/>
    </xf>
    <xf numFmtId="0" fontId="10" fillId="0" borderId="0" xfId="0" applyFont="1" applyBorder="1"/>
    <xf numFmtId="0" fontId="10" fillId="0" borderId="17" xfId="0" applyFont="1" applyBorder="1"/>
    <xf numFmtId="0" fontId="10" fillId="0" borderId="18" xfId="0" applyFont="1" applyBorder="1"/>
    <xf numFmtId="0" fontId="10" fillId="0" borderId="13" xfId="0" applyFont="1" applyBorder="1" applyAlignment="1">
      <alignment wrapText="1"/>
    </xf>
    <xf numFmtId="0" fontId="10" fillId="0" borderId="13" xfId="0" applyFont="1" applyBorder="1"/>
    <xf numFmtId="0" fontId="10" fillId="0" borderId="19" xfId="0" applyFont="1" applyBorder="1"/>
    <xf numFmtId="0" fontId="15" fillId="7" borderId="14" xfId="0" applyFont="1" applyFill="1" applyBorder="1"/>
    <xf numFmtId="0" fontId="15" fillId="0" borderId="23" xfId="0" applyFont="1" applyBorder="1"/>
    <xf numFmtId="0" fontId="15" fillId="0" borderId="23" xfId="0" applyFont="1" applyBorder="1" applyAlignment="1">
      <alignment wrapText="1"/>
    </xf>
    <xf numFmtId="0" fontId="0" fillId="0" borderId="15" xfId="0" applyBorder="1" applyAlignment="1">
      <alignment wrapText="1"/>
    </xf>
    <xf numFmtId="0" fontId="0" fillId="0" borderId="0" xfId="0" applyBorder="1" applyAlignment="1">
      <alignment wrapText="1"/>
    </xf>
    <xf numFmtId="0" fontId="0" fillId="0" borderId="13" xfId="0" applyBorder="1" applyAlignment="1">
      <alignment wrapText="1"/>
    </xf>
    <xf numFmtId="0" fontId="15" fillId="7" borderId="14" xfId="0" applyFont="1" applyFill="1" applyBorder="1" applyAlignment="1">
      <alignment wrapText="1"/>
    </xf>
    <xf numFmtId="0" fontId="0" fillId="0" borderId="23" xfId="0" applyBorder="1" applyAlignment="1">
      <alignment wrapText="1"/>
    </xf>
    <xf numFmtId="0" fontId="0" fillId="0" borderId="0" xfId="0" applyFont="1"/>
    <xf numFmtId="4" fontId="9" fillId="9" borderId="1" xfId="0" applyNumberFormat="1" applyFont="1" applyFill="1" applyBorder="1" applyAlignment="1" applyProtection="1">
      <alignment horizontal="right" wrapText="1"/>
      <protection locked="0"/>
    </xf>
    <xf numFmtId="0" fontId="26" fillId="3" borderId="0" xfId="0" applyFont="1" applyFill="1" applyProtection="1"/>
    <xf numFmtId="0" fontId="26" fillId="0" borderId="0" xfId="0" applyFont="1" applyProtection="1"/>
    <xf numFmtId="0" fontId="0" fillId="0" borderId="0" xfId="0" applyFill="1" applyBorder="1"/>
    <xf numFmtId="0" fontId="0" fillId="0" borderId="0" xfId="0" applyFill="1" applyBorder="1" applyAlignment="1">
      <alignment wrapText="1"/>
    </xf>
    <xf numFmtId="49" fontId="0" fillId="0" borderId="24" xfId="0" applyNumberFormat="1" applyBorder="1"/>
    <xf numFmtId="49" fontId="0" fillId="10" borderId="24" xfId="0" applyNumberFormat="1" applyFill="1" applyBorder="1"/>
    <xf numFmtId="49" fontId="0" fillId="10" borderId="25" xfId="0" applyNumberFormat="1" applyFill="1" applyBorder="1"/>
    <xf numFmtId="0" fontId="0" fillId="0" borderId="0" xfId="0" applyNumberFormat="1"/>
    <xf numFmtId="49" fontId="0" fillId="0" borderId="26" xfId="0" applyNumberFormat="1" applyBorder="1"/>
    <xf numFmtId="49" fontId="0" fillId="10" borderId="26" xfId="0" applyNumberFormat="1" applyFill="1" applyBorder="1"/>
    <xf numFmtId="49" fontId="0" fillId="0" borderId="27" xfId="0" applyNumberFormat="1" applyBorder="1"/>
    <xf numFmtId="49" fontId="14" fillId="0" borderId="24" xfId="0" applyNumberFormat="1" applyFont="1" applyBorder="1"/>
    <xf numFmtId="49" fontId="0" fillId="0" borderId="25" xfId="0" applyNumberFormat="1" applyBorder="1"/>
    <xf numFmtId="49" fontId="15" fillId="0" borderId="28" xfId="0" applyNumberFormat="1" applyFont="1" applyBorder="1" applyAlignment="1">
      <alignment wrapText="1"/>
    </xf>
    <xf numFmtId="49" fontId="15" fillId="0" borderId="29" xfId="0" applyNumberFormat="1" applyFont="1" applyBorder="1"/>
    <xf numFmtId="49" fontId="15" fillId="0" borderId="29" xfId="0" applyNumberFormat="1" applyFont="1" applyBorder="1" applyAlignment="1"/>
    <xf numFmtId="49" fontId="15" fillId="0" borderId="30" xfId="0" applyNumberFormat="1" applyFont="1" applyBorder="1"/>
    <xf numFmtId="49" fontId="0" fillId="0" borderId="31" xfId="0" applyNumberFormat="1" applyBorder="1"/>
    <xf numFmtId="49" fontId="14" fillId="0" borderId="31" xfId="0" applyNumberFormat="1" applyFont="1" applyBorder="1"/>
    <xf numFmtId="49" fontId="0" fillId="0" borderId="32" xfId="0" applyNumberFormat="1" applyBorder="1"/>
    <xf numFmtId="49" fontId="15" fillId="10" borderId="26" xfId="0" applyNumberFormat="1" applyFont="1" applyFill="1" applyBorder="1"/>
    <xf numFmtId="49" fontId="15" fillId="10" borderId="24" xfId="0" applyNumberFormat="1" applyFont="1" applyFill="1" applyBorder="1"/>
    <xf numFmtId="0" fontId="26" fillId="5" borderId="0" xfId="0" applyNumberFormat="1" applyFont="1" applyFill="1" applyProtection="1"/>
    <xf numFmtId="49" fontId="26" fillId="5" borderId="0" xfId="0" applyNumberFormat="1" applyFont="1" applyFill="1" applyProtection="1"/>
    <xf numFmtId="0" fontId="0" fillId="0" borderId="0" xfId="0" applyAlignment="1"/>
    <xf numFmtId="0" fontId="0" fillId="0" borderId="0" xfId="0" applyAlignment="1">
      <alignment horizontal="center"/>
    </xf>
    <xf numFmtId="0" fontId="0" fillId="0" borderId="0" xfId="0" applyProtection="1">
      <protection hidden="1"/>
    </xf>
    <xf numFmtId="0" fontId="4" fillId="2" borderId="2" xfId="5" applyFont="1" applyFill="1" applyBorder="1" applyAlignment="1" applyProtection="1"/>
    <xf numFmtId="0" fontId="3" fillId="2" borderId="0" xfId="5" applyFont="1" applyFill="1" applyBorder="1" applyAlignment="1" applyProtection="1"/>
    <xf numFmtId="0" fontId="3" fillId="2" borderId="3" xfId="5" applyFont="1" applyFill="1" applyBorder="1" applyAlignment="1" applyProtection="1"/>
    <xf numFmtId="0" fontId="3" fillId="2" borderId="2" xfId="5" applyFont="1" applyFill="1" applyBorder="1" applyAlignment="1" applyProtection="1"/>
    <xf numFmtId="0" fontId="3" fillId="2" borderId="1" xfId="5" applyFont="1" applyFill="1" applyBorder="1" applyAlignment="1" applyProtection="1"/>
    <xf numFmtId="0" fontId="3" fillId="2" borderId="33" xfId="5" applyFont="1" applyFill="1" applyBorder="1" applyAlignment="1" applyProtection="1"/>
    <xf numFmtId="0" fontId="0" fillId="0" borderId="16" xfId="0" applyFill="1" applyBorder="1"/>
    <xf numFmtId="0" fontId="25" fillId="0" borderId="0" xfId="0" applyFont="1" applyAlignment="1">
      <alignment horizontal="justify" vertical="center"/>
    </xf>
    <xf numFmtId="0" fontId="0" fillId="0" borderId="18" xfId="0" applyFont="1" applyBorder="1"/>
    <xf numFmtId="0" fontId="3" fillId="2" borderId="9" xfId="0" applyFont="1" applyFill="1" applyBorder="1" applyAlignment="1" applyProtection="1">
      <alignment horizontal="left" wrapText="1"/>
    </xf>
    <xf numFmtId="0" fontId="10" fillId="0" borderId="0" xfId="0" applyFont="1" applyAlignment="1">
      <alignment horizontal="justify" vertical="center"/>
    </xf>
    <xf numFmtId="0" fontId="10" fillId="0" borderId="0" xfId="0" applyFont="1" applyAlignment="1">
      <alignment horizontal="center" vertical="center"/>
    </xf>
    <xf numFmtId="2" fontId="9" fillId="9" borderId="1" xfId="0" applyNumberFormat="1" applyFont="1" applyFill="1" applyBorder="1" applyAlignment="1" applyProtection="1">
      <protection locked="0"/>
    </xf>
    <xf numFmtId="3" fontId="9" fillId="11" borderId="1" xfId="0" applyNumberFormat="1" applyFont="1" applyFill="1" applyBorder="1" applyAlignment="1" applyProtection="1">
      <alignment horizontal="right" wrapText="1"/>
      <protection locked="0"/>
    </xf>
    <xf numFmtId="4" fontId="9" fillId="11" borderId="1" xfId="0" applyNumberFormat="1" applyFont="1" applyFill="1" applyBorder="1" applyAlignment="1" applyProtection="1">
      <alignment horizontal="right" wrapText="1"/>
      <protection locked="0"/>
    </xf>
    <xf numFmtId="0" fontId="26" fillId="8" borderId="0" xfId="0" applyFont="1" applyFill="1" applyProtection="1"/>
    <xf numFmtId="0" fontId="9" fillId="12" borderId="1" xfId="0" applyFont="1" applyFill="1" applyBorder="1" applyAlignment="1" applyProtection="1">
      <alignment wrapText="1"/>
    </xf>
    <xf numFmtId="0" fontId="19" fillId="12" borderId="1" xfId="0" applyFont="1" applyFill="1" applyBorder="1" applyAlignment="1" applyProtection="1">
      <alignment wrapText="1"/>
    </xf>
    <xf numFmtId="0" fontId="9" fillId="12" borderId="1" xfId="0" applyFont="1" applyFill="1" applyBorder="1" applyAlignment="1" applyProtection="1"/>
    <xf numFmtId="0" fontId="0" fillId="0" borderId="0" xfId="0" quotePrefix="1" applyAlignment="1">
      <alignment wrapText="1"/>
    </xf>
    <xf numFmtId="165" fontId="9" fillId="9" borderId="1" xfId="0" applyNumberFormat="1" applyFont="1" applyFill="1" applyBorder="1" applyAlignment="1" applyProtection="1">
      <alignment horizontal="right" wrapText="1"/>
      <protection locked="0"/>
    </xf>
    <xf numFmtId="165" fontId="9" fillId="8" borderId="1" xfId="0" applyNumberFormat="1" applyFont="1" applyFill="1" applyBorder="1" applyAlignment="1" applyProtection="1">
      <alignment horizontal="right" wrapText="1"/>
    </xf>
    <xf numFmtId="166" fontId="9" fillId="8" borderId="1" xfId="0" applyNumberFormat="1" applyFont="1" applyFill="1" applyBorder="1" applyAlignment="1" applyProtection="1">
      <alignment horizontal="right" wrapText="1"/>
    </xf>
    <xf numFmtId="49" fontId="3" fillId="8" borderId="1" xfId="0" applyNumberFormat="1" applyFont="1" applyFill="1" applyBorder="1" applyAlignment="1" applyProtection="1">
      <alignment wrapText="1"/>
    </xf>
    <xf numFmtId="4" fontId="3" fillId="2" borderId="1" xfId="0" applyNumberFormat="1" applyFont="1" applyFill="1" applyBorder="1" applyAlignment="1" applyProtection="1">
      <alignment horizontal="right"/>
      <protection locked="0"/>
    </xf>
    <xf numFmtId="4" fontId="3" fillId="2" borderId="11" xfId="0" applyNumberFormat="1" applyFont="1" applyFill="1" applyBorder="1" applyAlignment="1" applyProtection="1">
      <alignment horizontal="right"/>
      <protection locked="0"/>
    </xf>
    <xf numFmtId="0" fontId="13" fillId="0" borderId="1" xfId="2" applyNumberFormat="1" applyFill="1" applyBorder="1" applyAlignment="1" applyProtection="1">
      <alignment wrapText="1"/>
    </xf>
    <xf numFmtId="0" fontId="10" fillId="8" borderId="0" xfId="0" applyFont="1" applyFill="1" applyProtection="1"/>
    <xf numFmtId="11" fontId="0" fillId="0" borderId="0" xfId="0" applyNumberFormat="1"/>
    <xf numFmtId="0" fontId="9" fillId="13" borderId="1" xfId="0" applyFont="1" applyFill="1" applyBorder="1" applyAlignment="1" applyProtection="1">
      <alignment horizontal="center" wrapText="1"/>
    </xf>
    <xf numFmtId="0" fontId="19" fillId="13" borderId="1" xfId="0" applyFont="1" applyFill="1" applyBorder="1" applyAlignment="1" applyProtection="1">
      <alignment horizontal="center" wrapText="1"/>
    </xf>
    <xf numFmtId="49" fontId="0" fillId="0" borderId="44" xfId="0" applyNumberFormat="1" applyBorder="1"/>
    <xf numFmtId="49" fontId="3" fillId="9" borderId="1" xfId="0" applyNumberFormat="1" applyFont="1" applyFill="1" applyBorder="1" applyAlignment="1" applyProtection="1">
      <alignment wrapText="1"/>
      <protection locked="0"/>
    </xf>
    <xf numFmtId="49" fontId="21" fillId="4" borderId="4" xfId="0" applyNumberFormat="1" applyFont="1" applyFill="1" applyBorder="1" applyAlignment="1" applyProtection="1">
      <alignment wrapText="1"/>
    </xf>
    <xf numFmtId="49" fontId="21" fillId="4" borderId="43" xfId="0" applyNumberFormat="1" applyFont="1" applyFill="1" applyBorder="1" applyAlignment="1" applyProtection="1">
      <alignment wrapText="1"/>
    </xf>
    <xf numFmtId="49" fontId="2" fillId="4" borderId="43" xfId="0" applyNumberFormat="1" applyFont="1" applyFill="1" applyBorder="1" applyAlignment="1" applyProtection="1">
      <alignment wrapText="1"/>
    </xf>
    <xf numFmtId="166" fontId="9" fillId="9" borderId="1" xfId="0" applyNumberFormat="1" applyFont="1" applyFill="1" applyBorder="1" applyAlignment="1" applyProtection="1">
      <alignment horizontal="right" wrapText="1"/>
      <protection locked="0"/>
    </xf>
    <xf numFmtId="0" fontId="2" fillId="4" borderId="4" xfId="6" applyNumberFormat="1" applyFont="1" applyFill="1" applyBorder="1" applyAlignment="1" applyProtection="1">
      <alignment horizontal="left" vertical="center" wrapText="1"/>
    </xf>
    <xf numFmtId="0" fontId="3" fillId="2" borderId="1" xfId="4" applyFont="1" applyFill="1" applyBorder="1" applyAlignment="1" applyProtection="1">
      <alignment horizontal="left" wrapText="1"/>
    </xf>
    <xf numFmtId="0" fontId="3" fillId="2" borderId="9" xfId="5" applyFont="1" applyFill="1" applyBorder="1" applyAlignment="1" applyProtection="1">
      <alignment horizontal="left" wrapText="1"/>
    </xf>
    <xf numFmtId="0" fontId="5" fillId="2" borderId="9" xfId="5" applyFont="1" applyFill="1" applyBorder="1" applyAlignment="1" applyProtection="1">
      <alignment horizontal="left" wrapText="1"/>
    </xf>
    <xf numFmtId="0" fontId="2" fillId="4" borderId="2" xfId="5" applyFont="1" applyFill="1" applyBorder="1" applyAlignment="1" applyProtection="1">
      <alignment horizontal="left"/>
    </xf>
    <xf numFmtId="0" fontId="0" fillId="0" borderId="0" xfId="0" applyAlignment="1">
      <alignment horizontal="center"/>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2" fillId="4" borderId="12" xfId="6" applyNumberFormat="1" applyFont="1" applyFill="1" applyBorder="1" applyAlignment="1" applyProtection="1">
      <alignment horizontal="left" vertical="center"/>
    </xf>
    <xf numFmtId="0" fontId="16" fillId="6" borderId="10"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xf>
    <xf numFmtId="0" fontId="2" fillId="4" borderId="1" xfId="0" applyFont="1" applyFill="1" applyBorder="1" applyAlignment="1" applyProtection="1">
      <alignment horizontal="right" vertical="center" wrapText="1"/>
    </xf>
    <xf numFmtId="0" fontId="16" fillId="6" borderId="2" xfId="0" applyFont="1" applyFill="1" applyBorder="1" applyAlignment="1" applyProtection="1">
      <alignment horizontal="center" vertical="center" wrapText="1"/>
    </xf>
    <xf numFmtId="0" fontId="2" fillId="4" borderId="34" xfId="0" applyFont="1" applyFill="1" applyBorder="1" applyAlignment="1" applyProtection="1">
      <alignment horizontal="center" vertical="center" wrapText="1"/>
    </xf>
    <xf numFmtId="0" fontId="2" fillId="4" borderId="36" xfId="0" applyFont="1" applyFill="1" applyBorder="1" applyAlignment="1" applyProtection="1">
      <alignment horizontal="center" vertical="center" wrapText="1"/>
    </xf>
    <xf numFmtId="0" fontId="2" fillId="4" borderId="35" xfId="0" applyFont="1" applyFill="1" applyBorder="1" applyAlignment="1" applyProtection="1">
      <alignment horizontal="center" vertical="center" wrapText="1"/>
    </xf>
    <xf numFmtId="0" fontId="2" fillId="4" borderId="37" xfId="0" applyFont="1" applyFill="1" applyBorder="1" applyAlignment="1" applyProtection="1">
      <alignment horizontal="center" vertical="center" wrapText="1"/>
    </xf>
    <xf numFmtId="0" fontId="2" fillId="4" borderId="38" xfId="0" applyFont="1" applyFill="1" applyBorder="1" applyAlignment="1" applyProtection="1">
      <alignment horizontal="center" vertical="center" wrapText="1"/>
    </xf>
    <xf numFmtId="0" fontId="2" fillId="4" borderId="39" xfId="0" applyFont="1" applyFill="1" applyBorder="1" applyAlignment="1" applyProtection="1">
      <alignment horizontal="center" vertical="center" wrapText="1"/>
    </xf>
    <xf numFmtId="0" fontId="2" fillId="4" borderId="40" xfId="0" applyFont="1" applyFill="1" applyBorder="1" applyAlignment="1" applyProtection="1">
      <alignment horizontal="center" vertical="center" wrapText="1"/>
    </xf>
    <xf numFmtId="0" fontId="2" fillId="4" borderId="41" xfId="0" applyFont="1" applyFill="1" applyBorder="1" applyAlignment="1" applyProtection="1">
      <alignment horizontal="center" vertical="center" wrapText="1"/>
    </xf>
    <xf numFmtId="0" fontId="2" fillId="4" borderId="42" xfId="0" applyFont="1" applyFill="1" applyBorder="1" applyAlignment="1" applyProtection="1">
      <alignment horizontal="center" vertical="center" wrapText="1"/>
    </xf>
    <xf numFmtId="0" fontId="16" fillId="6" borderId="9" xfId="0" applyFont="1" applyFill="1" applyBorder="1" applyAlignment="1" applyProtection="1">
      <alignment horizontal="center" vertical="center" wrapText="1"/>
    </xf>
    <xf numFmtId="0" fontId="16" fillId="6" borderId="1" xfId="0" applyFont="1" applyFill="1" applyBorder="1" applyAlignment="1" applyProtection="1">
      <alignment horizontal="center" vertical="center" wrapText="1"/>
    </xf>
  </cellXfs>
  <cellStyles count="9">
    <cellStyle name="ErrorLink" xfId="1"/>
    <cellStyle name="Hyperlink" xfId="2" builtinId="8"/>
    <cellStyle name="Normal" xfId="0" builtinId="0"/>
    <cellStyle name="Normal 10" xfId="3"/>
    <cellStyle name="Normal 2 2" xfId="4"/>
    <cellStyle name="Normal 2 7" xfId="5"/>
    <cellStyle name="Normal 5" xfId="6"/>
    <cellStyle name="Normal 7 2" xfId="7"/>
    <cellStyle name="Normal 8" xfId="8"/>
  </cellStyles>
  <dxfs count="5">
    <dxf>
      <numFmt numFmtId="30" formatCode="@"/>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numFmt numFmtId="30" formatCode="@"/>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3.png"/><Relationship Id="rId1" Type="http://schemas.openxmlformats.org/officeDocument/2006/relationships/image" Target="../media/image4.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3.png"/><Relationship Id="rId1" Type="http://schemas.openxmlformats.org/officeDocument/2006/relationships/image" Target="../media/image4.png"/><Relationship Id="rId4"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3.png"/><Relationship Id="rId1" Type="http://schemas.openxmlformats.org/officeDocument/2006/relationships/image" Target="../media/image4.png"/><Relationship Id="rId4"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2</xdr:col>
      <xdr:colOff>2428875</xdr:colOff>
      <xdr:row>10</xdr:row>
      <xdr:rowOff>9525</xdr:rowOff>
    </xdr:from>
    <xdr:to>
      <xdr:col>2</xdr:col>
      <xdr:colOff>2695575</xdr:colOff>
      <xdr:row>11</xdr:row>
      <xdr:rowOff>9525</xdr:rowOff>
    </xdr:to>
    <xdr:pic>
      <xdr:nvPicPr>
        <xdr:cNvPr id="1043" name="Picture 1">
          <a:extLst>
            <a:ext uri="{FF2B5EF4-FFF2-40B4-BE49-F238E27FC236}">
              <a16:creationId xmlns:a16="http://schemas.microsoft.com/office/drawing/2014/main" id="{00000000-0008-0000-0000-000013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76775" y="2047875"/>
          <a:ext cx="2667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2409825</xdr:colOff>
      <xdr:row>11</xdr:row>
      <xdr:rowOff>9525</xdr:rowOff>
    </xdr:from>
    <xdr:to>
      <xdr:col>3</xdr:col>
      <xdr:colOff>2676525</xdr:colOff>
      <xdr:row>12</xdr:row>
      <xdr:rowOff>9525</xdr:rowOff>
    </xdr:to>
    <xdr:pic>
      <xdr:nvPicPr>
        <xdr:cNvPr id="2067" name="Picture 1">
          <a:extLst>
            <a:ext uri="{FF2B5EF4-FFF2-40B4-BE49-F238E27FC236}">
              <a16:creationId xmlns:a16="http://schemas.microsoft.com/office/drawing/2014/main" id="{00000000-0008-0000-0400-000013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67325" y="2019300"/>
          <a:ext cx="2667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0</xdr:colOff>
      <xdr:row>0</xdr:row>
      <xdr:rowOff>609600</xdr:rowOff>
    </xdr:to>
    <xdr:pic>
      <xdr:nvPicPr>
        <xdr:cNvPr id="3112" name="Picture 2">
          <a:extLst>
            <a:ext uri="{FF2B5EF4-FFF2-40B4-BE49-F238E27FC236}">
              <a16:creationId xmlns:a16="http://schemas.microsoft.com/office/drawing/2014/main" id="{00000000-0008-0000-0500-0000280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609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0</xdr:col>
      <xdr:colOff>2152650</xdr:colOff>
      <xdr:row>8</xdr:row>
      <xdr:rowOff>323850</xdr:rowOff>
    </xdr:from>
    <xdr:to>
      <xdr:col>1</xdr:col>
      <xdr:colOff>438150</xdr:colOff>
      <xdr:row>9</xdr:row>
      <xdr:rowOff>190500</xdr:rowOff>
    </xdr:to>
    <xdr:pic macro="[0]!findNext_sheet">
      <xdr:nvPicPr>
        <xdr:cNvPr id="3113" name="Picture 14">
          <a:extLst>
            <a:ext uri="{FF2B5EF4-FFF2-40B4-BE49-F238E27FC236}">
              <a16:creationId xmlns:a16="http://schemas.microsoft.com/office/drawing/2014/main" id="{00000000-0008-0000-0500-0000290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52650" y="2819400"/>
          <a:ext cx="89535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847725</xdr:colOff>
      <xdr:row>7</xdr:row>
      <xdr:rowOff>95250</xdr:rowOff>
    </xdr:from>
    <xdr:to>
      <xdr:col>2</xdr:col>
      <xdr:colOff>1762125</xdr:colOff>
      <xdr:row>7</xdr:row>
      <xdr:rowOff>438150</xdr:rowOff>
    </xdr:to>
    <xdr:pic macro="[0]!Sheet9.addRow_DtlsSalPdBftsPayeDedFrmEmp_List">
      <xdr:nvPicPr>
        <xdr:cNvPr id="4169" name="Picture 5">
          <a:extLst>
            <a:ext uri="{FF2B5EF4-FFF2-40B4-BE49-F238E27FC236}">
              <a16:creationId xmlns:a16="http://schemas.microsoft.com/office/drawing/2014/main" id="{00000000-0008-0000-0600-0000491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62475" y="2733675"/>
          <a:ext cx="9144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3</xdr:col>
      <xdr:colOff>95250</xdr:colOff>
      <xdr:row>8</xdr:row>
      <xdr:rowOff>47625</xdr:rowOff>
    </xdr:from>
    <xdr:to>
      <xdr:col>3</xdr:col>
      <xdr:colOff>1009650</xdr:colOff>
      <xdr:row>8</xdr:row>
      <xdr:rowOff>390525</xdr:rowOff>
    </xdr:to>
    <xdr:pic macro="[0]!findNext_sheet">
      <xdr:nvPicPr>
        <xdr:cNvPr id="4170" name="Picture 6">
          <a:extLst>
            <a:ext uri="{FF2B5EF4-FFF2-40B4-BE49-F238E27FC236}">
              <a16:creationId xmlns:a16="http://schemas.microsoft.com/office/drawing/2014/main" id="{00000000-0008-0000-0600-00004A1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67375" y="3162300"/>
          <a:ext cx="9144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2</xdr:col>
      <xdr:colOff>847725</xdr:colOff>
      <xdr:row>8</xdr:row>
      <xdr:rowOff>47625</xdr:rowOff>
    </xdr:from>
    <xdr:to>
      <xdr:col>2</xdr:col>
      <xdr:colOff>1762125</xdr:colOff>
      <xdr:row>8</xdr:row>
      <xdr:rowOff>390525</xdr:rowOff>
    </xdr:to>
    <xdr:pic macro="[0]!findPrev_sheet">
      <xdr:nvPicPr>
        <xdr:cNvPr id="4171" name="Picture 7">
          <a:extLst>
            <a:ext uri="{FF2B5EF4-FFF2-40B4-BE49-F238E27FC236}">
              <a16:creationId xmlns:a16="http://schemas.microsoft.com/office/drawing/2014/main" id="{00000000-0008-0000-0600-00004B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62475" y="3162300"/>
          <a:ext cx="9144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3</xdr:col>
      <xdr:colOff>95250</xdr:colOff>
      <xdr:row>7</xdr:row>
      <xdr:rowOff>104775</xdr:rowOff>
    </xdr:from>
    <xdr:to>
      <xdr:col>3</xdr:col>
      <xdr:colOff>1009650</xdr:colOff>
      <xdr:row>7</xdr:row>
      <xdr:rowOff>447675</xdr:rowOff>
    </xdr:to>
    <xdr:pic macro="[0]!DtlsSalPdBftsPayeDedFrmEmp_List">
      <xdr:nvPicPr>
        <xdr:cNvPr id="4172" name="Picture 9">
          <a:extLst>
            <a:ext uri="{FF2B5EF4-FFF2-40B4-BE49-F238E27FC236}">
              <a16:creationId xmlns:a16="http://schemas.microsoft.com/office/drawing/2014/main" id="{00000000-0008-0000-0600-00004C1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67375" y="2743200"/>
          <a:ext cx="9144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14</xdr:col>
      <xdr:colOff>847725</xdr:colOff>
      <xdr:row>5</xdr:row>
      <xdr:rowOff>66675</xdr:rowOff>
    </xdr:from>
    <xdr:to>
      <xdr:col>14</xdr:col>
      <xdr:colOff>1766249</xdr:colOff>
      <xdr:row>5</xdr:row>
      <xdr:rowOff>409433</xdr:rowOff>
    </xdr:to>
    <xdr:pic macro="[0]!Sheet14.addRow_TaxPdOnLumpSumPdAftrTrmtn_List">
      <xdr:nvPicPr>
        <xdr:cNvPr id="8284" name="Picture 5">
          <a:extLst>
            <a:ext uri="{FF2B5EF4-FFF2-40B4-BE49-F238E27FC236}">
              <a16:creationId xmlns:a16="http://schemas.microsoft.com/office/drawing/2014/main" id="{00000000-0008-0000-0700-00005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850975" y="2362200"/>
          <a:ext cx="918524" cy="3427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15</xdr:col>
      <xdr:colOff>91126</xdr:colOff>
      <xdr:row>6</xdr:row>
      <xdr:rowOff>19192</xdr:rowOff>
    </xdr:from>
    <xdr:to>
      <xdr:col>15</xdr:col>
      <xdr:colOff>1009650</xdr:colOff>
      <xdr:row>6</xdr:row>
      <xdr:rowOff>361950</xdr:rowOff>
    </xdr:to>
    <xdr:pic macro="[0]!findNext_sheet">
      <xdr:nvPicPr>
        <xdr:cNvPr id="8285" name="Picture 6">
          <a:extLst>
            <a:ext uri="{FF2B5EF4-FFF2-40B4-BE49-F238E27FC236}">
              <a16:creationId xmlns:a16="http://schemas.microsoft.com/office/drawing/2014/main" id="{00000000-0008-0000-0700-00005D2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951751" y="2790967"/>
          <a:ext cx="918524" cy="3427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14</xdr:col>
      <xdr:colOff>847725</xdr:colOff>
      <xdr:row>6</xdr:row>
      <xdr:rowOff>19192</xdr:rowOff>
    </xdr:from>
    <xdr:to>
      <xdr:col>14</xdr:col>
      <xdr:colOff>1766249</xdr:colOff>
      <xdr:row>6</xdr:row>
      <xdr:rowOff>361950</xdr:rowOff>
    </xdr:to>
    <xdr:pic macro="[0]!findPrev_sheet">
      <xdr:nvPicPr>
        <xdr:cNvPr id="8286" name="Picture 7">
          <a:extLst>
            <a:ext uri="{FF2B5EF4-FFF2-40B4-BE49-F238E27FC236}">
              <a16:creationId xmlns:a16="http://schemas.microsoft.com/office/drawing/2014/main" id="{00000000-0008-0000-0700-00005E2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850975" y="2790967"/>
          <a:ext cx="918524" cy="3427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15</xdr:col>
      <xdr:colOff>91126</xdr:colOff>
      <xdr:row>5</xdr:row>
      <xdr:rowOff>76231</xdr:rowOff>
    </xdr:from>
    <xdr:to>
      <xdr:col>15</xdr:col>
      <xdr:colOff>1009650</xdr:colOff>
      <xdr:row>5</xdr:row>
      <xdr:rowOff>422812</xdr:rowOff>
    </xdr:to>
    <xdr:pic macro="[0]!TaxPdOnLumpSumPdAftrTrmtn_List">
      <xdr:nvPicPr>
        <xdr:cNvPr id="8287" name="Picture 9">
          <a:extLst>
            <a:ext uri="{FF2B5EF4-FFF2-40B4-BE49-F238E27FC236}">
              <a16:creationId xmlns:a16="http://schemas.microsoft.com/office/drawing/2014/main" id="{00000000-0008-0000-0700-00005F2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7951751" y="2371756"/>
          <a:ext cx="918524" cy="3465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1038225</xdr:colOff>
      <xdr:row>5</xdr:row>
      <xdr:rowOff>95250</xdr:rowOff>
    </xdr:from>
    <xdr:to>
      <xdr:col>3</xdr:col>
      <xdr:colOff>99374</xdr:colOff>
      <xdr:row>5</xdr:row>
      <xdr:rowOff>438008</xdr:rowOff>
    </xdr:to>
    <xdr:pic macro="[0]!Sheet17.addRow_Sch10">
      <xdr:nvPicPr>
        <xdr:cNvPr id="12380" name="Picture 5">
          <a:extLst>
            <a:ext uri="{FF2B5EF4-FFF2-40B4-BE49-F238E27FC236}">
              <a16:creationId xmlns:a16="http://schemas.microsoft.com/office/drawing/2014/main" id="{00000000-0008-0000-0800-00005C3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1781175"/>
          <a:ext cx="918524" cy="3427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3</xdr:col>
      <xdr:colOff>281626</xdr:colOff>
      <xdr:row>6</xdr:row>
      <xdr:rowOff>47767</xdr:rowOff>
    </xdr:from>
    <xdr:to>
      <xdr:col>3</xdr:col>
      <xdr:colOff>1200150</xdr:colOff>
      <xdr:row>6</xdr:row>
      <xdr:rowOff>390525</xdr:rowOff>
    </xdr:to>
    <xdr:pic macro="[0]!findNext_sheet">
      <xdr:nvPicPr>
        <xdr:cNvPr id="12381" name="Picture 6">
          <a:extLst>
            <a:ext uri="{FF2B5EF4-FFF2-40B4-BE49-F238E27FC236}">
              <a16:creationId xmlns:a16="http://schemas.microsoft.com/office/drawing/2014/main" id="{00000000-0008-0000-0800-00005D3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53751" y="2209942"/>
          <a:ext cx="918524" cy="3427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2</xdr:col>
      <xdr:colOff>1038225</xdr:colOff>
      <xdr:row>6</xdr:row>
      <xdr:rowOff>47767</xdr:rowOff>
    </xdr:from>
    <xdr:to>
      <xdr:col>3</xdr:col>
      <xdr:colOff>99374</xdr:colOff>
      <xdr:row>6</xdr:row>
      <xdr:rowOff>390525</xdr:rowOff>
    </xdr:to>
    <xdr:pic macro="[0]!findPrev_sheet">
      <xdr:nvPicPr>
        <xdr:cNvPr id="12382" name="Picture 7">
          <a:extLst>
            <a:ext uri="{FF2B5EF4-FFF2-40B4-BE49-F238E27FC236}">
              <a16:creationId xmlns:a16="http://schemas.microsoft.com/office/drawing/2014/main" id="{00000000-0008-0000-0800-00005E3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752975" y="2209942"/>
          <a:ext cx="918524" cy="3427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3</xdr:col>
      <xdr:colOff>281626</xdr:colOff>
      <xdr:row>5</xdr:row>
      <xdr:rowOff>104806</xdr:rowOff>
    </xdr:from>
    <xdr:to>
      <xdr:col>3</xdr:col>
      <xdr:colOff>1200150</xdr:colOff>
      <xdr:row>5</xdr:row>
      <xdr:rowOff>451387</xdr:rowOff>
    </xdr:to>
    <xdr:pic macro="[0]!FringeBenf_TaxCalcList">
      <xdr:nvPicPr>
        <xdr:cNvPr id="12383" name="Picture 9">
          <a:extLst>
            <a:ext uri="{FF2B5EF4-FFF2-40B4-BE49-F238E27FC236}">
              <a16:creationId xmlns:a16="http://schemas.microsoft.com/office/drawing/2014/main" id="{00000000-0008-0000-0800-00005F3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53751" y="1790731"/>
          <a:ext cx="918524" cy="3465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2581275</xdr:colOff>
      <xdr:row>13</xdr:row>
      <xdr:rowOff>76200</xdr:rowOff>
    </xdr:from>
    <xdr:to>
      <xdr:col>1</xdr:col>
      <xdr:colOff>3505200</xdr:colOff>
      <xdr:row>13</xdr:row>
      <xdr:rowOff>419100</xdr:rowOff>
    </xdr:to>
    <xdr:pic macro="[0]!findPrev_sheet">
      <xdr:nvPicPr>
        <xdr:cNvPr id="18469" name="Picture 15">
          <a:extLst>
            <a:ext uri="{FF2B5EF4-FFF2-40B4-BE49-F238E27FC236}">
              <a16:creationId xmlns:a16="http://schemas.microsoft.com/office/drawing/2014/main" id="{00000000-0008-0000-0B00-0000254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52775" y="9077325"/>
          <a:ext cx="9239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xdr:col>
      <xdr:colOff>3667125</xdr:colOff>
      <xdr:row>13</xdr:row>
      <xdr:rowOff>66675</xdr:rowOff>
    </xdr:from>
    <xdr:to>
      <xdr:col>1</xdr:col>
      <xdr:colOff>4591050</xdr:colOff>
      <xdr:row>13</xdr:row>
      <xdr:rowOff>409575</xdr:rowOff>
    </xdr:to>
    <xdr:pic macro="[0]!createErrorSheet">
      <xdr:nvPicPr>
        <xdr:cNvPr id="18470" name="Picture 12">
          <a:extLst>
            <a:ext uri="{FF2B5EF4-FFF2-40B4-BE49-F238E27FC236}">
              <a16:creationId xmlns:a16="http://schemas.microsoft.com/office/drawing/2014/main" id="{00000000-0008-0000-0B00-00002648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38625" y="9067800"/>
          <a:ext cx="9239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tables/table1.xml><?xml version="1.0" encoding="utf-8"?>
<table xmlns="http://schemas.openxmlformats.org/spreadsheetml/2006/main" id="1" name="Table1" displayName="Table1" ref="G29:G32" totalsRowShown="0" headerRowDxfId="4" headerRowBorderDxfId="3" tableBorderDxfId="2" totalsRowBorderDxfId="1">
  <autoFilter ref="G29:G32">
    <filterColumn colId="0">
      <filters>
        <filter val="Annual"/>
        <filter val="Monthly"/>
      </filters>
    </filterColumn>
  </autoFilter>
  <tableColumns count="1">
    <tableColumn id="1" name="Frequency"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32"/>
  <sheetViews>
    <sheetView workbookViewId="0">
      <selection activeCell="O25" sqref="O25"/>
    </sheetView>
  </sheetViews>
  <sheetFormatPr defaultColWidth="0" defaultRowHeight="14.5" zeroHeight="1" x14ac:dyDescent="0.35"/>
  <cols>
    <col min="1" max="1" width="24.81640625" customWidth="1"/>
    <col min="2" max="2" width="8.81640625" customWidth="1"/>
    <col min="3" max="3" width="114.81640625" customWidth="1"/>
  </cols>
  <sheetData>
    <row r="1" spans="1:3" ht="16.5" customHeight="1" x14ac:dyDescent="0.35">
      <c r="A1" s="197" t="s">
        <v>0</v>
      </c>
      <c r="B1" s="197"/>
      <c r="C1" s="197"/>
    </row>
    <row r="2" spans="1:3" ht="15.5" x14ac:dyDescent="0.35">
      <c r="A2" s="1"/>
      <c r="B2" s="2"/>
      <c r="C2" s="3"/>
    </row>
    <row r="3" spans="1:3" ht="15.5" x14ac:dyDescent="0.35">
      <c r="A3" s="4" t="s">
        <v>1</v>
      </c>
      <c r="B3" s="2"/>
      <c r="C3" s="3"/>
    </row>
    <row r="4" spans="1:3" ht="15.5" x14ac:dyDescent="0.35">
      <c r="A4" s="1"/>
      <c r="B4" s="2" t="s">
        <v>2</v>
      </c>
      <c r="C4" s="3"/>
    </row>
    <row r="5" spans="1:3" ht="15.5" x14ac:dyDescent="0.35">
      <c r="A5" s="1"/>
      <c r="B5" s="5">
        <v>1</v>
      </c>
      <c r="C5" s="6" t="s">
        <v>3</v>
      </c>
    </row>
    <row r="6" spans="1:3" ht="15.5" x14ac:dyDescent="0.35">
      <c r="A6" s="1"/>
      <c r="B6" s="5">
        <v>2</v>
      </c>
      <c r="C6" s="6" t="s">
        <v>4</v>
      </c>
    </row>
    <row r="7" spans="1:3" ht="15.5" x14ac:dyDescent="0.35">
      <c r="A7" s="1"/>
      <c r="B7" s="5">
        <v>3</v>
      </c>
      <c r="C7" s="6" t="s">
        <v>5</v>
      </c>
    </row>
    <row r="8" spans="1:3" ht="15.5" x14ac:dyDescent="0.35">
      <c r="A8" s="1"/>
      <c r="B8" s="5">
        <v>4</v>
      </c>
      <c r="C8" s="6" t="s">
        <v>6</v>
      </c>
    </row>
    <row r="9" spans="1:3" ht="15.5" x14ac:dyDescent="0.35">
      <c r="A9" s="4" t="s">
        <v>7</v>
      </c>
      <c r="B9" s="2"/>
      <c r="C9" s="3"/>
    </row>
    <row r="10" spans="1:3" ht="15.5" x14ac:dyDescent="0.35">
      <c r="A10" s="1"/>
      <c r="B10" s="2" t="s">
        <v>2</v>
      </c>
      <c r="C10" s="3"/>
    </row>
    <row r="11" spans="1:3" ht="15.5" x14ac:dyDescent="0.35">
      <c r="A11" s="1"/>
      <c r="B11" s="5">
        <v>1</v>
      </c>
      <c r="C11" s="6" t="s">
        <v>8</v>
      </c>
    </row>
    <row r="12" spans="1:3" ht="15.5" x14ac:dyDescent="0.35">
      <c r="A12" s="1"/>
      <c r="B12" s="5">
        <v>2</v>
      </c>
      <c r="C12" s="6" t="s">
        <v>4</v>
      </c>
    </row>
    <row r="13" spans="1:3" ht="15.5" x14ac:dyDescent="0.35">
      <c r="A13" s="1"/>
      <c r="B13" s="5">
        <v>3</v>
      </c>
      <c r="C13" s="6" t="s">
        <v>5</v>
      </c>
    </row>
    <row r="14" spans="1:3" ht="15.5" x14ac:dyDescent="0.35">
      <c r="A14" s="1"/>
      <c r="B14" s="5">
        <v>4</v>
      </c>
      <c r="C14" s="6" t="s">
        <v>6</v>
      </c>
    </row>
    <row r="15" spans="1:3" ht="15.5" x14ac:dyDescent="0.35">
      <c r="A15" s="1"/>
      <c r="B15" s="2"/>
      <c r="C15" s="3"/>
    </row>
    <row r="16" spans="1:3" ht="15.5" x14ac:dyDescent="0.35">
      <c r="A16" s="4" t="s">
        <v>9</v>
      </c>
      <c r="B16" s="2"/>
      <c r="C16" s="3"/>
    </row>
    <row r="17" spans="1:3" ht="15.5" x14ac:dyDescent="0.35">
      <c r="A17" s="1"/>
      <c r="B17" s="2" t="s">
        <v>2</v>
      </c>
      <c r="C17" s="3"/>
    </row>
    <row r="18" spans="1:3" ht="31" x14ac:dyDescent="0.35">
      <c r="A18" s="1"/>
      <c r="B18" s="5">
        <v>1</v>
      </c>
      <c r="C18" s="6" t="s">
        <v>10</v>
      </c>
    </row>
    <row r="19" spans="1:3" ht="31" x14ac:dyDescent="0.35">
      <c r="A19" s="1"/>
      <c r="B19" s="5">
        <v>2</v>
      </c>
      <c r="C19" s="6" t="s">
        <v>11</v>
      </c>
    </row>
    <row r="20" spans="1:3" ht="15.5" x14ac:dyDescent="0.35">
      <c r="A20" s="1"/>
      <c r="B20" s="5">
        <v>3</v>
      </c>
      <c r="C20" s="6" t="s">
        <v>6</v>
      </c>
    </row>
    <row r="21" spans="1:3" ht="15.5" x14ac:dyDescent="0.35">
      <c r="A21" s="1"/>
      <c r="B21" s="5">
        <v>4</v>
      </c>
      <c r="C21" s="6" t="s">
        <v>12</v>
      </c>
    </row>
    <row r="22" spans="1:3" ht="15.5" x14ac:dyDescent="0.35">
      <c r="A22" s="1"/>
      <c r="B22" s="2"/>
      <c r="C22" s="3"/>
    </row>
    <row r="23" spans="1:3" ht="15.5" x14ac:dyDescent="0.35">
      <c r="A23" s="1"/>
      <c r="B23" s="7"/>
      <c r="C23" s="8" t="s">
        <v>13</v>
      </c>
    </row>
    <row r="24" spans="1:3" ht="15.5" x14ac:dyDescent="0.35">
      <c r="A24" s="1"/>
      <c r="B24" s="9"/>
      <c r="C24" s="8" t="s">
        <v>14</v>
      </c>
    </row>
    <row r="25" spans="1:3" ht="16.5" customHeight="1" x14ac:dyDescent="0.35">
      <c r="A25" s="1"/>
      <c r="B25" s="10" t="s">
        <v>15</v>
      </c>
      <c r="C25" s="8" t="s">
        <v>16</v>
      </c>
    </row>
    <row r="26" spans="1:3" ht="15.5" x14ac:dyDescent="0.35">
      <c r="A26" s="11"/>
      <c r="B26" s="11"/>
      <c r="C26" s="11"/>
    </row>
    <row r="27" spans="1:3" ht="15.75" customHeight="1" x14ac:dyDescent="0.35">
      <c r="A27" s="11"/>
      <c r="B27" s="198" t="s">
        <v>17</v>
      </c>
      <c r="C27" s="198"/>
    </row>
    <row r="28" spans="1:3" ht="15.5" x14ac:dyDescent="0.35">
      <c r="A28" s="11"/>
      <c r="B28" s="11"/>
      <c r="C28" s="11"/>
    </row>
    <row r="29" spans="1:3" ht="15.75" customHeight="1" x14ac:dyDescent="0.35">
      <c r="A29" s="199" t="s">
        <v>18</v>
      </c>
      <c r="B29" s="199"/>
      <c r="C29" s="199"/>
    </row>
    <row r="30" spans="1:3" ht="31.5" customHeight="1" x14ac:dyDescent="0.35">
      <c r="A30" s="200" t="s">
        <v>19</v>
      </c>
      <c r="B30" s="200"/>
      <c r="C30" s="200"/>
    </row>
    <row r="31" spans="1:3" ht="15.5" x14ac:dyDescent="0.35">
      <c r="A31" s="12"/>
      <c r="B31" s="13"/>
      <c r="C31" s="14"/>
    </row>
    <row r="32" spans="1:3" ht="15.5" x14ac:dyDescent="0.35">
      <c r="A32" s="201"/>
      <c r="B32" s="201"/>
      <c r="C32" s="201"/>
    </row>
  </sheetData>
  <sheetProtection algorithmName="SHA-512" hashValue="o0JEJrYszf37E9yMm5TDRTTdstvsyPMCI5Ea9TH4ttSpgotyBheDznG98pFLXjkhqPQU4BM34VWP6j9/d3D36A==" saltValue="a2Pep5hEXS/rFk+qXUxkew==" spinCount="100000" sheet="1" objects="1" scenarios="1" selectLockedCells="1"/>
  <mergeCells count="5">
    <mergeCell ref="A1:C1"/>
    <mergeCell ref="B27:C27"/>
    <mergeCell ref="A29:C29"/>
    <mergeCell ref="A30:C30"/>
    <mergeCell ref="A32:C32"/>
  </mergeCells>
  <pageMargins left="0.7" right="0.7" top="0.75" bottom="0.75" header="0.51180555555555551" footer="0.51180555555555551"/>
  <pageSetup firstPageNumber="0" orientation="portrait" horizontalDpi="300" verticalDpi="300"/>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indexed="10"/>
  </sheetPr>
  <dimension ref="A1:E200"/>
  <sheetViews>
    <sheetView workbookViewId="0">
      <selection activeCell="C2" sqref="C2"/>
    </sheetView>
  </sheetViews>
  <sheetFormatPr defaultColWidth="0" defaultRowHeight="14.5" zeroHeight="1" x14ac:dyDescent="0.35"/>
  <cols>
    <col min="1" max="1" width="10.81640625" customWidth="1"/>
    <col min="2" max="2" width="25.81640625" customWidth="1"/>
    <col min="3" max="3" width="50.81640625" customWidth="1"/>
    <col min="4" max="4" width="63.81640625" customWidth="1"/>
    <col min="5" max="5" width="25.81640625" customWidth="1"/>
  </cols>
  <sheetData>
    <row r="1" spans="1:5" ht="24.75" customHeight="1" x14ac:dyDescent="0.35">
      <c r="A1" s="15" t="s">
        <v>20</v>
      </c>
      <c r="B1" s="15" t="s">
        <v>21</v>
      </c>
      <c r="C1" s="15" t="s">
        <v>22</v>
      </c>
      <c r="D1" s="15" t="s">
        <v>23</v>
      </c>
      <c r="E1" s="15" t="s">
        <v>24</v>
      </c>
    </row>
    <row r="2" spans="1:5" ht="15.5" x14ac:dyDescent="0.35">
      <c r="A2" s="16"/>
      <c r="B2" s="17"/>
      <c r="C2" s="186"/>
      <c r="D2" s="17"/>
      <c r="E2" s="17"/>
    </row>
    <row r="3" spans="1:5" ht="15.5" x14ac:dyDescent="0.35">
      <c r="A3" s="16"/>
      <c r="B3" s="17"/>
      <c r="C3" s="186"/>
      <c r="D3" s="17"/>
      <c r="E3" s="17"/>
    </row>
    <row r="4" spans="1:5" ht="15.5" x14ac:dyDescent="0.35">
      <c r="A4" s="16"/>
      <c r="B4" s="17"/>
      <c r="C4" s="18"/>
      <c r="D4" s="17"/>
      <c r="E4" s="17"/>
    </row>
    <row r="5" spans="1:5" ht="15.5" x14ac:dyDescent="0.35">
      <c r="A5" s="16"/>
      <c r="B5" s="17"/>
      <c r="C5" s="18"/>
      <c r="D5" s="17"/>
      <c r="E5" s="17"/>
    </row>
    <row r="6" spans="1:5" ht="15.5" x14ac:dyDescent="0.35">
      <c r="A6" s="16"/>
      <c r="B6" s="17"/>
      <c r="C6" s="18"/>
      <c r="D6" s="17"/>
      <c r="E6" s="17"/>
    </row>
    <row r="7" spans="1:5" ht="15.5" x14ac:dyDescent="0.35">
      <c r="A7" s="16"/>
      <c r="B7" s="17"/>
      <c r="C7" s="18"/>
      <c r="D7" s="17"/>
      <c r="E7" s="17"/>
    </row>
    <row r="8" spans="1:5" ht="15.5" x14ac:dyDescent="0.35">
      <c r="A8" s="16"/>
      <c r="B8" s="17"/>
      <c r="C8" s="18"/>
      <c r="D8" s="17"/>
      <c r="E8" s="17"/>
    </row>
    <row r="9" spans="1:5" ht="15.5" x14ac:dyDescent="0.35">
      <c r="A9" s="16"/>
      <c r="B9" s="17"/>
      <c r="C9" s="186"/>
      <c r="D9" s="17"/>
      <c r="E9" s="17"/>
    </row>
    <row r="10" spans="1:5" ht="15.5" x14ac:dyDescent="0.35">
      <c r="A10" s="16"/>
      <c r="B10" s="17"/>
      <c r="C10" s="186"/>
      <c r="D10" s="17"/>
      <c r="E10" s="17"/>
    </row>
    <row r="11" spans="1:5" ht="15.5" x14ac:dyDescent="0.35">
      <c r="A11" s="16"/>
      <c r="B11" s="17"/>
      <c r="C11" s="18"/>
      <c r="D11" s="17"/>
      <c r="E11" s="17"/>
    </row>
    <row r="12" spans="1:5" ht="15.5" x14ac:dyDescent="0.35">
      <c r="A12" s="16"/>
      <c r="B12" s="17"/>
      <c r="C12" s="18"/>
      <c r="D12" s="17"/>
      <c r="E12" s="17"/>
    </row>
    <row r="13" spans="1:5" ht="15.5" x14ac:dyDescent="0.35">
      <c r="A13" s="16"/>
      <c r="B13" s="17"/>
      <c r="C13" s="18"/>
      <c r="D13" s="17"/>
      <c r="E13" s="17"/>
    </row>
    <row r="14" spans="1:5" ht="15.5" x14ac:dyDescent="0.35">
      <c r="A14" s="16"/>
      <c r="B14" s="17"/>
      <c r="C14" s="18"/>
      <c r="D14" s="17"/>
      <c r="E14" s="17"/>
    </row>
    <row r="15" spans="1:5" ht="15.5" x14ac:dyDescent="0.35">
      <c r="A15" s="16"/>
      <c r="B15" s="17"/>
      <c r="C15" s="18"/>
      <c r="D15" s="17"/>
      <c r="E15" s="17"/>
    </row>
    <row r="16" spans="1:5" ht="15.5" x14ac:dyDescent="0.35">
      <c r="A16" s="16"/>
      <c r="B16" s="17"/>
      <c r="C16" s="18"/>
      <c r="D16" s="17"/>
      <c r="E16" s="17"/>
    </row>
    <row r="17" spans="1:5" ht="15.5" x14ac:dyDescent="0.35">
      <c r="A17" s="16"/>
      <c r="B17" s="17"/>
      <c r="C17" s="18"/>
      <c r="D17" s="17"/>
      <c r="E17" s="17"/>
    </row>
    <row r="18" spans="1:5" ht="15.5" x14ac:dyDescent="0.35">
      <c r="A18" s="16"/>
      <c r="B18" s="17"/>
      <c r="C18" s="18"/>
      <c r="D18" s="17"/>
      <c r="E18" s="17"/>
    </row>
    <row r="19" spans="1:5" ht="15.5" x14ac:dyDescent="0.35">
      <c r="A19" s="16"/>
      <c r="B19" s="17"/>
      <c r="C19" s="18"/>
      <c r="D19" s="17"/>
      <c r="E19" s="17"/>
    </row>
    <row r="20" spans="1:5" ht="15.5" x14ac:dyDescent="0.35">
      <c r="A20" s="16"/>
      <c r="B20" s="17"/>
      <c r="C20" s="18"/>
      <c r="D20" s="17"/>
      <c r="E20" s="17"/>
    </row>
    <row r="21" spans="1:5" ht="15.5" x14ac:dyDescent="0.35">
      <c r="A21" s="16"/>
      <c r="B21" s="17"/>
      <c r="C21" s="18"/>
      <c r="D21" s="17"/>
      <c r="E21" s="17"/>
    </row>
    <row r="22" spans="1:5" ht="15.5" x14ac:dyDescent="0.35">
      <c r="A22" s="16"/>
      <c r="B22" s="17"/>
      <c r="C22" s="18"/>
      <c r="D22" s="17"/>
      <c r="E22" s="17"/>
    </row>
    <row r="23" spans="1:5" ht="15.5" x14ac:dyDescent="0.35">
      <c r="A23" s="16"/>
      <c r="B23" s="17"/>
      <c r="C23" s="18"/>
      <c r="D23" s="17"/>
      <c r="E23" s="17"/>
    </row>
    <row r="24" spans="1:5" ht="15.5" x14ac:dyDescent="0.35">
      <c r="A24" s="16"/>
      <c r="B24" s="17"/>
      <c r="C24" s="18"/>
      <c r="D24" s="17"/>
      <c r="E24" s="17"/>
    </row>
    <row r="25" spans="1:5" ht="15.5" x14ac:dyDescent="0.35">
      <c r="A25" s="16"/>
      <c r="B25" s="17"/>
      <c r="C25" s="18"/>
      <c r="D25" s="17"/>
      <c r="E25" s="17"/>
    </row>
    <row r="26" spans="1:5" ht="15.5" x14ac:dyDescent="0.35">
      <c r="A26" s="16"/>
      <c r="B26" s="17"/>
      <c r="C26" s="18"/>
      <c r="D26" s="17"/>
      <c r="E26" s="17"/>
    </row>
    <row r="27" spans="1:5" ht="15.5" x14ac:dyDescent="0.35">
      <c r="A27" s="16"/>
      <c r="B27" s="17"/>
      <c r="C27" s="18"/>
      <c r="D27" s="17"/>
      <c r="E27" s="17"/>
    </row>
    <row r="28" spans="1:5" ht="15.5" x14ac:dyDescent="0.35">
      <c r="A28" s="16"/>
      <c r="B28" s="17"/>
      <c r="C28" s="18"/>
      <c r="D28" s="17"/>
      <c r="E28" s="17"/>
    </row>
    <row r="29" spans="1:5" ht="15.5" x14ac:dyDescent="0.35">
      <c r="A29" s="16"/>
      <c r="B29" s="17"/>
      <c r="C29" s="18"/>
      <c r="D29" s="17"/>
      <c r="E29" s="17"/>
    </row>
    <row r="30" spans="1:5" ht="15.5" x14ac:dyDescent="0.35">
      <c r="A30" s="16"/>
      <c r="B30" s="17"/>
      <c r="C30" s="18"/>
      <c r="D30" s="17"/>
      <c r="E30" s="17"/>
    </row>
    <row r="31" spans="1:5" ht="15.5" x14ac:dyDescent="0.35">
      <c r="A31" s="16"/>
      <c r="B31" s="17"/>
      <c r="C31" s="18"/>
      <c r="D31" s="17"/>
      <c r="E31" s="17"/>
    </row>
    <row r="32" spans="1:5" ht="15.5" x14ac:dyDescent="0.35">
      <c r="A32" s="16"/>
      <c r="B32" s="17"/>
      <c r="C32" s="18"/>
      <c r="D32" s="17"/>
      <c r="E32" s="17"/>
    </row>
    <row r="33" spans="1:5" ht="15.5" x14ac:dyDescent="0.35">
      <c r="A33" s="16"/>
      <c r="B33" s="17"/>
      <c r="C33" s="18"/>
      <c r="D33" s="17"/>
      <c r="E33" s="17"/>
    </row>
    <row r="34" spans="1:5" ht="15.5" x14ac:dyDescent="0.35">
      <c r="A34" s="16"/>
      <c r="B34" s="17"/>
      <c r="C34" s="18"/>
      <c r="D34" s="17"/>
      <c r="E34" s="17"/>
    </row>
    <row r="35" spans="1:5" ht="15.5" x14ac:dyDescent="0.35">
      <c r="A35" s="16"/>
      <c r="B35" s="17"/>
      <c r="C35" s="18"/>
      <c r="D35" s="17"/>
      <c r="E35" s="17"/>
    </row>
    <row r="36" spans="1:5" ht="15.5" x14ac:dyDescent="0.35">
      <c r="A36" s="16"/>
      <c r="B36" s="17"/>
      <c r="C36" s="19"/>
      <c r="D36" s="17"/>
      <c r="E36" s="17"/>
    </row>
    <row r="37" spans="1:5" ht="15.5" x14ac:dyDescent="0.35">
      <c r="A37" s="16"/>
      <c r="B37" s="17"/>
      <c r="C37" s="19"/>
      <c r="D37" s="17"/>
      <c r="E37" s="17"/>
    </row>
    <row r="38" spans="1:5" ht="15.5" x14ac:dyDescent="0.35">
      <c r="A38" s="16"/>
      <c r="B38" s="17"/>
      <c r="C38" s="19"/>
      <c r="D38" s="17"/>
      <c r="E38" s="17"/>
    </row>
    <row r="39" spans="1:5" ht="15.5" x14ac:dyDescent="0.35">
      <c r="A39" s="16"/>
      <c r="B39" s="17"/>
      <c r="C39" s="19"/>
      <c r="D39" s="17"/>
      <c r="E39" s="17"/>
    </row>
    <row r="40" spans="1:5" ht="15.5" x14ac:dyDescent="0.35">
      <c r="A40" s="16"/>
      <c r="B40" s="17"/>
      <c r="C40" s="19"/>
      <c r="D40" s="17"/>
      <c r="E40" s="17"/>
    </row>
    <row r="41" spans="1:5" ht="15.5" x14ac:dyDescent="0.35">
      <c r="A41" s="16"/>
      <c r="B41" s="17"/>
      <c r="C41" s="19"/>
      <c r="D41" s="17"/>
      <c r="E41" s="17"/>
    </row>
    <row r="42" spans="1:5" ht="15.5" x14ac:dyDescent="0.35">
      <c r="A42" s="16"/>
      <c r="B42" s="17"/>
      <c r="C42" s="19"/>
      <c r="D42" s="17"/>
      <c r="E42" s="17"/>
    </row>
    <row r="43" spans="1:5" ht="15.5" x14ac:dyDescent="0.35">
      <c r="A43" s="16"/>
      <c r="B43" s="17"/>
      <c r="C43" s="19"/>
      <c r="D43" s="17"/>
      <c r="E43" s="17"/>
    </row>
    <row r="44" spans="1:5" ht="15.5" x14ac:dyDescent="0.35">
      <c r="A44" s="16"/>
      <c r="B44" s="17"/>
      <c r="C44" s="19"/>
      <c r="D44" s="17"/>
      <c r="E44" s="17"/>
    </row>
    <row r="45" spans="1:5" ht="15.5" x14ac:dyDescent="0.35">
      <c r="A45" s="16"/>
      <c r="B45" s="17"/>
      <c r="C45" s="19"/>
      <c r="D45" s="17"/>
      <c r="E45" s="17"/>
    </row>
    <row r="46" spans="1:5" ht="15.5" x14ac:dyDescent="0.35">
      <c r="A46" s="16"/>
      <c r="B46" s="17"/>
      <c r="C46" s="19"/>
      <c r="D46" s="17"/>
      <c r="E46" s="17"/>
    </row>
    <row r="47" spans="1:5" ht="15.5" x14ac:dyDescent="0.35">
      <c r="A47" s="16"/>
      <c r="B47" s="17"/>
      <c r="C47" s="19"/>
      <c r="D47" s="17"/>
      <c r="E47" s="17"/>
    </row>
    <row r="48" spans="1:5" ht="15.5" x14ac:dyDescent="0.35">
      <c r="A48" s="16"/>
      <c r="B48" s="17"/>
      <c r="C48" s="19"/>
      <c r="D48" s="17"/>
      <c r="E48" s="17"/>
    </row>
    <row r="49" spans="1:5" ht="15.5" x14ac:dyDescent="0.35">
      <c r="A49" s="16"/>
      <c r="B49" s="17"/>
      <c r="C49" s="19"/>
      <c r="D49" s="17"/>
      <c r="E49" s="17"/>
    </row>
    <row r="50" spans="1:5" ht="15.5" x14ac:dyDescent="0.35">
      <c r="A50" s="16"/>
      <c r="B50" s="17"/>
      <c r="C50" s="19"/>
      <c r="D50" s="17"/>
      <c r="E50" s="17"/>
    </row>
    <row r="51" spans="1:5" ht="15.5" x14ac:dyDescent="0.35">
      <c r="A51" s="16"/>
      <c r="B51" s="17"/>
      <c r="C51" s="19"/>
      <c r="D51" s="17"/>
      <c r="E51" s="17"/>
    </row>
    <row r="52" spans="1:5" ht="15.5" x14ac:dyDescent="0.35">
      <c r="A52" s="16"/>
      <c r="B52" s="17"/>
      <c r="C52" s="19"/>
      <c r="D52" s="17"/>
      <c r="E52" s="17"/>
    </row>
    <row r="53" spans="1:5" ht="15.5" x14ac:dyDescent="0.35">
      <c r="A53" s="16"/>
      <c r="B53" s="17"/>
      <c r="C53" s="19"/>
      <c r="D53" s="17"/>
      <c r="E53" s="17"/>
    </row>
    <row r="54" spans="1:5" ht="15.5" x14ac:dyDescent="0.35">
      <c r="A54" s="16"/>
      <c r="B54" s="17"/>
      <c r="C54" s="19"/>
      <c r="D54" s="17"/>
      <c r="E54" s="17"/>
    </row>
    <row r="55" spans="1:5" ht="15.5" x14ac:dyDescent="0.35">
      <c r="A55" s="16"/>
      <c r="B55" s="17"/>
      <c r="C55" s="19"/>
      <c r="D55" s="17"/>
      <c r="E55" s="17"/>
    </row>
    <row r="56" spans="1:5" ht="15.5" x14ac:dyDescent="0.35">
      <c r="A56" s="16"/>
      <c r="B56" s="17"/>
      <c r="C56" s="19"/>
      <c r="D56" s="17"/>
      <c r="E56" s="17"/>
    </row>
    <row r="57" spans="1:5" ht="15.5" x14ac:dyDescent="0.35">
      <c r="A57" s="16"/>
      <c r="B57" s="17"/>
      <c r="C57" s="19"/>
      <c r="D57" s="17"/>
      <c r="E57" s="17"/>
    </row>
    <row r="58" spans="1:5" ht="15.5" x14ac:dyDescent="0.35">
      <c r="A58" s="16"/>
      <c r="B58" s="17"/>
      <c r="C58" s="19"/>
      <c r="D58" s="17"/>
      <c r="E58" s="17"/>
    </row>
    <row r="59" spans="1:5" ht="15.5" x14ac:dyDescent="0.35">
      <c r="A59" s="16"/>
      <c r="B59" s="17"/>
      <c r="C59" s="19"/>
      <c r="D59" s="17"/>
      <c r="E59" s="17"/>
    </row>
    <row r="60" spans="1:5" ht="15.5" x14ac:dyDescent="0.35">
      <c r="A60" s="16"/>
      <c r="B60" s="17"/>
      <c r="C60" s="19"/>
      <c r="D60" s="17"/>
      <c r="E60" s="17"/>
    </row>
    <row r="61" spans="1:5" ht="15.5" x14ac:dyDescent="0.35">
      <c r="A61" s="16"/>
      <c r="B61" s="17"/>
      <c r="C61" s="19"/>
      <c r="D61" s="17"/>
      <c r="E61" s="17"/>
    </row>
    <row r="62" spans="1:5" ht="15.5" x14ac:dyDescent="0.35">
      <c r="A62" s="16"/>
      <c r="B62" s="17"/>
      <c r="C62" s="19"/>
      <c r="D62" s="17"/>
      <c r="E62" s="17"/>
    </row>
    <row r="63" spans="1:5" ht="15.5" x14ac:dyDescent="0.35">
      <c r="A63" s="16"/>
      <c r="B63" s="17"/>
      <c r="C63" s="19"/>
      <c r="D63" s="17"/>
      <c r="E63" s="17"/>
    </row>
    <row r="64" spans="1:5" ht="15.5" x14ac:dyDescent="0.35">
      <c r="A64" s="16"/>
      <c r="B64" s="17"/>
      <c r="C64" s="19"/>
      <c r="D64" s="17"/>
      <c r="E64" s="17"/>
    </row>
    <row r="65" spans="1:5" ht="15.5" x14ac:dyDescent="0.35">
      <c r="A65" s="16"/>
      <c r="B65" s="17"/>
      <c r="C65" s="19"/>
      <c r="D65" s="17"/>
      <c r="E65" s="17"/>
    </row>
    <row r="66" spans="1:5" ht="15.5" x14ac:dyDescent="0.35">
      <c r="A66" s="16"/>
      <c r="B66" s="17"/>
      <c r="C66" s="19"/>
      <c r="D66" s="17"/>
      <c r="E66" s="17"/>
    </row>
    <row r="67" spans="1:5" ht="15.5" x14ac:dyDescent="0.35">
      <c r="A67" s="16"/>
      <c r="B67" s="17"/>
      <c r="C67" s="19"/>
      <c r="D67" s="17"/>
      <c r="E67" s="17"/>
    </row>
    <row r="68" spans="1:5" ht="15.5" x14ac:dyDescent="0.35">
      <c r="A68" s="16"/>
      <c r="B68" s="17"/>
      <c r="C68" s="19"/>
      <c r="D68" s="17"/>
      <c r="E68" s="17"/>
    </row>
    <row r="69" spans="1:5" ht="15.5" x14ac:dyDescent="0.35">
      <c r="A69" s="16"/>
      <c r="B69" s="17"/>
      <c r="C69" s="19"/>
      <c r="D69" s="17"/>
      <c r="E69" s="17"/>
    </row>
    <row r="70" spans="1:5" ht="15.5" x14ac:dyDescent="0.35">
      <c r="A70" s="16"/>
      <c r="B70" s="17"/>
      <c r="C70" s="19"/>
      <c r="D70" s="17"/>
      <c r="E70" s="17"/>
    </row>
    <row r="71" spans="1:5" ht="15.5" x14ac:dyDescent="0.35">
      <c r="A71" s="16"/>
      <c r="B71" s="17"/>
      <c r="C71" s="19"/>
      <c r="D71" s="17"/>
      <c r="E71" s="17"/>
    </row>
    <row r="72" spans="1:5" ht="15.5" x14ac:dyDescent="0.35">
      <c r="A72" s="16"/>
      <c r="B72" s="17"/>
      <c r="C72" s="19"/>
      <c r="D72" s="17"/>
      <c r="E72" s="17"/>
    </row>
    <row r="73" spans="1:5" ht="15.5" x14ac:dyDescent="0.35">
      <c r="A73" s="16"/>
      <c r="B73" s="17"/>
      <c r="C73" s="19"/>
      <c r="D73" s="17"/>
      <c r="E73" s="17"/>
    </row>
    <row r="74" spans="1:5" ht="15.5" x14ac:dyDescent="0.35">
      <c r="A74" s="16"/>
      <c r="B74" s="17"/>
      <c r="C74" s="19"/>
      <c r="D74" s="17"/>
      <c r="E74" s="17"/>
    </row>
    <row r="75" spans="1:5" ht="15.5" x14ac:dyDescent="0.35">
      <c r="A75" s="16"/>
      <c r="B75" s="17"/>
      <c r="C75" s="19"/>
      <c r="D75" s="17"/>
      <c r="E75" s="17"/>
    </row>
    <row r="76" spans="1:5" ht="15.5" x14ac:dyDescent="0.35">
      <c r="A76" s="16"/>
      <c r="B76" s="17"/>
      <c r="C76" s="19"/>
      <c r="D76" s="17"/>
      <c r="E76" s="17"/>
    </row>
    <row r="77" spans="1:5" ht="15.5" x14ac:dyDescent="0.35">
      <c r="A77" s="16"/>
      <c r="B77" s="17"/>
      <c r="C77" s="19"/>
      <c r="D77" s="17"/>
      <c r="E77" s="17"/>
    </row>
    <row r="78" spans="1:5" ht="15.5" x14ac:dyDescent="0.35">
      <c r="A78" s="16"/>
      <c r="B78" s="17"/>
      <c r="C78" s="19"/>
      <c r="D78" s="17"/>
      <c r="E78" s="17"/>
    </row>
    <row r="79" spans="1:5" ht="15.5" x14ac:dyDescent="0.35">
      <c r="A79" s="16"/>
      <c r="B79" s="17"/>
      <c r="C79" s="19"/>
      <c r="D79" s="17"/>
      <c r="E79" s="17"/>
    </row>
    <row r="80" spans="1:5" ht="15.5" x14ac:dyDescent="0.35">
      <c r="A80" s="16"/>
      <c r="B80" s="17"/>
      <c r="C80" s="19"/>
      <c r="D80" s="17"/>
      <c r="E80" s="17"/>
    </row>
    <row r="81" spans="1:5" ht="15.5" x14ac:dyDescent="0.35">
      <c r="A81" s="16"/>
      <c r="B81" s="17"/>
      <c r="C81" s="19"/>
      <c r="D81" s="17"/>
      <c r="E81" s="17"/>
    </row>
    <row r="82" spans="1:5" ht="15.5" x14ac:dyDescent="0.35">
      <c r="A82" s="16"/>
      <c r="B82" s="17"/>
      <c r="C82" s="19"/>
      <c r="D82" s="17"/>
      <c r="E82" s="17"/>
    </row>
    <row r="83" spans="1:5" ht="15.5" x14ac:dyDescent="0.35">
      <c r="A83" s="16"/>
      <c r="B83" s="17"/>
      <c r="C83" s="19"/>
      <c r="D83" s="17"/>
      <c r="E83" s="17"/>
    </row>
    <row r="84" spans="1:5" ht="15.5" x14ac:dyDescent="0.35">
      <c r="A84" s="16"/>
      <c r="B84" s="17"/>
      <c r="C84" s="19"/>
      <c r="D84" s="17"/>
      <c r="E84" s="17"/>
    </row>
    <row r="85" spans="1:5" ht="15.5" x14ac:dyDescent="0.35">
      <c r="A85" s="16"/>
      <c r="B85" s="17"/>
      <c r="C85" s="19"/>
      <c r="D85" s="17"/>
      <c r="E85" s="17"/>
    </row>
    <row r="86" spans="1:5" ht="15.5" x14ac:dyDescent="0.35">
      <c r="A86" s="16"/>
      <c r="B86" s="17"/>
      <c r="C86" s="19"/>
      <c r="D86" s="17"/>
      <c r="E86" s="17"/>
    </row>
    <row r="87" spans="1:5" ht="15.5" x14ac:dyDescent="0.35">
      <c r="A87" s="16"/>
      <c r="B87" s="17"/>
      <c r="C87" s="19"/>
      <c r="D87" s="17"/>
      <c r="E87" s="17"/>
    </row>
    <row r="88" spans="1:5" ht="15.5" x14ac:dyDescent="0.35">
      <c r="A88" s="16"/>
      <c r="B88" s="17"/>
      <c r="C88" s="19"/>
      <c r="D88" s="17"/>
      <c r="E88" s="17"/>
    </row>
    <row r="89" spans="1:5" ht="15.5" x14ac:dyDescent="0.35">
      <c r="A89" s="16"/>
      <c r="B89" s="17"/>
      <c r="C89" s="19"/>
      <c r="D89" s="17"/>
      <c r="E89" s="17"/>
    </row>
    <row r="90" spans="1:5" ht="15.5" x14ac:dyDescent="0.35">
      <c r="A90" s="16"/>
      <c r="B90" s="17"/>
      <c r="C90" s="19"/>
      <c r="D90" s="17"/>
      <c r="E90" s="17"/>
    </row>
    <row r="91" spans="1:5" ht="15.5" x14ac:dyDescent="0.35">
      <c r="A91" s="16"/>
      <c r="B91" s="17"/>
      <c r="C91" s="19"/>
      <c r="D91" s="17"/>
      <c r="E91" s="17"/>
    </row>
    <row r="92" spans="1:5" ht="15.5" x14ac:dyDescent="0.35">
      <c r="A92" s="16"/>
      <c r="B92" s="17"/>
      <c r="C92" s="19"/>
      <c r="D92" s="17"/>
      <c r="E92" s="17"/>
    </row>
    <row r="93" spans="1:5" ht="15.5" x14ac:dyDescent="0.35">
      <c r="A93" s="16"/>
      <c r="B93" s="17"/>
      <c r="C93" s="19"/>
      <c r="D93" s="17"/>
      <c r="E93" s="17"/>
    </row>
    <row r="94" spans="1:5" ht="15.5" x14ac:dyDescent="0.35">
      <c r="A94" s="16"/>
      <c r="B94" s="17"/>
      <c r="C94" s="19"/>
      <c r="D94" s="17"/>
      <c r="E94" s="17"/>
    </row>
    <row r="95" spans="1:5" ht="15.5" x14ac:dyDescent="0.35">
      <c r="A95" s="16"/>
      <c r="B95" s="17"/>
      <c r="C95" s="19"/>
      <c r="D95" s="17"/>
      <c r="E95" s="17"/>
    </row>
    <row r="96" spans="1:5" ht="15.5" x14ac:dyDescent="0.35">
      <c r="A96" s="16"/>
      <c r="B96" s="17"/>
      <c r="C96" s="19"/>
      <c r="D96" s="17"/>
      <c r="E96" s="17"/>
    </row>
    <row r="97" spans="1:5" ht="15.5" x14ac:dyDescent="0.35">
      <c r="A97" s="16"/>
      <c r="B97" s="17"/>
      <c r="C97" s="19"/>
      <c r="D97" s="17"/>
      <c r="E97" s="17"/>
    </row>
    <row r="98" spans="1:5" ht="15.5" x14ac:dyDescent="0.35">
      <c r="A98" s="16"/>
      <c r="B98" s="17"/>
      <c r="C98" s="19"/>
      <c r="D98" s="17"/>
      <c r="E98" s="17"/>
    </row>
    <row r="99" spans="1:5" ht="15.5" x14ac:dyDescent="0.35">
      <c r="A99" s="16"/>
      <c r="B99" s="17"/>
      <c r="C99" s="19"/>
      <c r="D99" s="17"/>
      <c r="E99" s="17"/>
    </row>
    <row r="100" spans="1:5" ht="15.5" x14ac:dyDescent="0.35">
      <c r="A100" s="16"/>
      <c r="B100" s="17"/>
      <c r="C100" s="19"/>
      <c r="D100" s="17"/>
      <c r="E100" s="17"/>
    </row>
    <row r="101" spans="1:5" ht="15.5" x14ac:dyDescent="0.35">
      <c r="A101" s="16"/>
      <c r="B101" s="17"/>
      <c r="C101" s="20"/>
      <c r="D101" s="17"/>
      <c r="E101" s="17"/>
    </row>
    <row r="102" spans="1:5" ht="15.5" x14ac:dyDescent="0.35">
      <c r="A102" s="16"/>
      <c r="B102" s="17"/>
      <c r="C102" s="20"/>
      <c r="D102" s="17"/>
      <c r="E102" s="17"/>
    </row>
    <row r="103" spans="1:5" ht="15.5" x14ac:dyDescent="0.35">
      <c r="A103" s="16"/>
      <c r="B103" s="17"/>
      <c r="C103" s="20"/>
      <c r="D103" s="17"/>
      <c r="E103" s="17"/>
    </row>
    <row r="104" spans="1:5" ht="15.5" x14ac:dyDescent="0.35">
      <c r="A104" s="16"/>
      <c r="B104" s="17"/>
      <c r="C104" s="20"/>
      <c r="D104" s="17"/>
      <c r="E104" s="17"/>
    </row>
    <row r="105" spans="1:5" ht="15.5" x14ac:dyDescent="0.35">
      <c r="A105" s="16"/>
      <c r="B105" s="17"/>
      <c r="C105" s="20"/>
      <c r="D105" s="17"/>
      <c r="E105" s="17"/>
    </row>
    <row r="106" spans="1:5" ht="15.5" x14ac:dyDescent="0.35">
      <c r="A106" s="16"/>
      <c r="B106" s="17"/>
      <c r="C106" s="20"/>
      <c r="D106" s="17"/>
      <c r="E106" s="17"/>
    </row>
    <row r="107" spans="1:5" ht="15.5" x14ac:dyDescent="0.35">
      <c r="A107" s="16"/>
      <c r="B107" s="17"/>
      <c r="C107" s="20"/>
      <c r="D107" s="17"/>
      <c r="E107" s="17"/>
    </row>
    <row r="108" spans="1:5" ht="15.5" x14ac:dyDescent="0.35">
      <c r="A108" s="16"/>
      <c r="B108" s="17"/>
      <c r="C108" s="20"/>
      <c r="D108" s="17"/>
      <c r="E108" s="17"/>
    </row>
    <row r="109" spans="1:5" ht="15.5" x14ac:dyDescent="0.35">
      <c r="A109" s="16"/>
      <c r="B109" s="17"/>
      <c r="C109" s="20"/>
      <c r="D109" s="17"/>
      <c r="E109" s="17"/>
    </row>
    <row r="110" spans="1:5" ht="15.5" x14ac:dyDescent="0.35">
      <c r="A110" s="16"/>
      <c r="B110" s="17"/>
      <c r="C110" s="20"/>
      <c r="D110" s="17"/>
      <c r="E110" s="17"/>
    </row>
    <row r="111" spans="1:5" ht="15.5" x14ac:dyDescent="0.35">
      <c r="A111" s="16"/>
      <c r="B111" s="17"/>
      <c r="C111" s="20"/>
      <c r="D111" s="17"/>
      <c r="E111" s="17"/>
    </row>
    <row r="112" spans="1:5" ht="15.5" x14ac:dyDescent="0.35">
      <c r="A112" s="16"/>
      <c r="B112" s="17"/>
      <c r="C112" s="20"/>
      <c r="D112" s="17"/>
      <c r="E112" s="17"/>
    </row>
    <row r="113" spans="1:5" ht="15.5" x14ac:dyDescent="0.35">
      <c r="A113" s="16"/>
      <c r="B113" s="17"/>
      <c r="C113" s="20"/>
      <c r="D113" s="17"/>
      <c r="E113" s="17"/>
    </row>
    <row r="114" spans="1:5" ht="15.5" x14ac:dyDescent="0.35">
      <c r="A114" s="16"/>
      <c r="B114" s="17"/>
      <c r="C114" s="20"/>
      <c r="D114" s="17"/>
      <c r="E114" s="17"/>
    </row>
    <row r="115" spans="1:5" ht="15.5" x14ac:dyDescent="0.35">
      <c r="A115" s="16"/>
      <c r="B115" s="17"/>
      <c r="C115" s="20"/>
      <c r="D115" s="17"/>
      <c r="E115" s="17"/>
    </row>
    <row r="116" spans="1:5" ht="15.5" x14ac:dyDescent="0.35">
      <c r="A116" s="16"/>
      <c r="B116" s="17"/>
      <c r="C116" s="20"/>
      <c r="D116" s="17"/>
      <c r="E116" s="17"/>
    </row>
    <row r="117" spans="1:5" ht="15.5" x14ac:dyDescent="0.35">
      <c r="A117" s="16"/>
      <c r="B117" s="17"/>
      <c r="C117" s="20"/>
      <c r="D117" s="17"/>
      <c r="E117" s="17"/>
    </row>
    <row r="118" spans="1:5" ht="15.5" x14ac:dyDescent="0.35">
      <c r="A118" s="16"/>
      <c r="B118" s="17"/>
      <c r="C118" s="20"/>
      <c r="D118" s="17"/>
      <c r="E118" s="17"/>
    </row>
    <row r="119" spans="1:5" ht="15.5" x14ac:dyDescent="0.35">
      <c r="A119" s="16"/>
      <c r="B119" s="17"/>
      <c r="C119" s="20"/>
      <c r="D119" s="17"/>
      <c r="E119" s="17"/>
    </row>
    <row r="120" spans="1:5" ht="15.5" x14ac:dyDescent="0.35">
      <c r="A120" s="16"/>
      <c r="B120" s="17"/>
      <c r="C120" s="20"/>
      <c r="D120" s="17"/>
      <c r="E120" s="17"/>
    </row>
    <row r="121" spans="1:5" ht="15.5" x14ac:dyDescent="0.35">
      <c r="A121" s="16"/>
      <c r="B121" s="17"/>
      <c r="C121" s="20"/>
      <c r="D121" s="17"/>
      <c r="E121" s="17"/>
    </row>
    <row r="122" spans="1:5" ht="15.5" x14ac:dyDescent="0.35">
      <c r="A122" s="16"/>
      <c r="B122" s="17"/>
      <c r="C122" s="20"/>
      <c r="D122" s="17"/>
      <c r="E122" s="17"/>
    </row>
    <row r="123" spans="1:5" ht="15.5" x14ac:dyDescent="0.35">
      <c r="A123" s="16"/>
      <c r="B123" s="17"/>
      <c r="C123" s="20"/>
      <c r="D123" s="17"/>
      <c r="E123" s="17"/>
    </row>
    <row r="124" spans="1:5" ht="15.5" x14ac:dyDescent="0.35">
      <c r="A124" s="16"/>
      <c r="B124" s="17"/>
      <c r="C124" s="20"/>
      <c r="D124" s="17"/>
      <c r="E124" s="17"/>
    </row>
    <row r="125" spans="1:5" ht="15.5" x14ac:dyDescent="0.35">
      <c r="A125" s="16"/>
      <c r="B125" s="17"/>
      <c r="C125" s="20"/>
      <c r="D125" s="17"/>
      <c r="E125" s="17"/>
    </row>
    <row r="126" spans="1:5" ht="15.5" x14ac:dyDescent="0.35">
      <c r="A126" s="16"/>
      <c r="B126" s="17"/>
      <c r="C126" s="20"/>
      <c r="D126" s="17"/>
      <c r="E126" s="17"/>
    </row>
    <row r="127" spans="1:5" ht="15.5" x14ac:dyDescent="0.35">
      <c r="A127" s="16"/>
      <c r="B127" s="17"/>
      <c r="C127" s="20"/>
      <c r="D127" s="17"/>
      <c r="E127" s="17"/>
    </row>
    <row r="128" spans="1:5" ht="15.5" x14ac:dyDescent="0.35">
      <c r="A128" s="16"/>
      <c r="B128" s="17"/>
      <c r="C128" s="20"/>
      <c r="D128" s="17"/>
      <c r="E128" s="17"/>
    </row>
    <row r="129" spans="1:5" ht="15.5" x14ac:dyDescent="0.35">
      <c r="A129" s="16"/>
      <c r="B129" s="17"/>
      <c r="C129" s="20"/>
      <c r="D129" s="17"/>
      <c r="E129" s="17"/>
    </row>
    <row r="130" spans="1:5" x14ac:dyDescent="0.35"/>
    <row r="131" spans="1:5" x14ac:dyDescent="0.35"/>
    <row r="132" spans="1:5" x14ac:dyDescent="0.35"/>
    <row r="133" spans="1:5" x14ac:dyDescent="0.35"/>
    <row r="134" spans="1:5" x14ac:dyDescent="0.35"/>
    <row r="135" spans="1:5" x14ac:dyDescent="0.35"/>
    <row r="136" spans="1:5" x14ac:dyDescent="0.35"/>
    <row r="137" spans="1:5" x14ac:dyDescent="0.35"/>
    <row r="138" spans="1:5" x14ac:dyDescent="0.35"/>
    <row r="139" spans="1:5" x14ac:dyDescent="0.35"/>
    <row r="140" spans="1:5" x14ac:dyDescent="0.35"/>
    <row r="141" spans="1:5" x14ac:dyDescent="0.35"/>
    <row r="142" spans="1:5" x14ac:dyDescent="0.35"/>
    <row r="143" spans="1:5" x14ac:dyDescent="0.35"/>
    <row r="144" spans="1:5"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row r="172" x14ac:dyDescent="0.35"/>
    <row r="173" x14ac:dyDescent="0.35"/>
    <row r="174" x14ac:dyDescent="0.35"/>
    <row r="175" x14ac:dyDescent="0.35"/>
    <row r="176"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x14ac:dyDescent="0.35"/>
    <row r="190" x14ac:dyDescent="0.35"/>
    <row r="191" x14ac:dyDescent="0.35"/>
    <row r="192" x14ac:dyDescent="0.35"/>
    <row r="193" x14ac:dyDescent="0.35"/>
    <row r="194" x14ac:dyDescent="0.35"/>
    <row r="195" x14ac:dyDescent="0.35"/>
    <row r="196" x14ac:dyDescent="0.35"/>
    <row r="197" x14ac:dyDescent="0.35"/>
    <row r="198" x14ac:dyDescent="0.35"/>
    <row r="199" x14ac:dyDescent="0.35"/>
    <row r="200" x14ac:dyDescent="0.35"/>
  </sheetData>
  <sheetProtection password="94AB" sheet="1" objects="1" scenarios="1"/>
  <pageMargins left="0.7" right="0.7" top="0.75" bottom="0.75"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H142"/>
  <sheetViews>
    <sheetView topLeftCell="Z130" zoomScale="112" zoomScaleNormal="112" workbookViewId="0">
      <selection activeCell="AB138" sqref="AB138:AD142"/>
    </sheetView>
  </sheetViews>
  <sheetFormatPr defaultColWidth="9.1796875" defaultRowHeight="14.5" x14ac:dyDescent="0.35"/>
  <cols>
    <col min="1" max="2" width="13.81640625" style="21" customWidth="1"/>
    <col min="3" max="3" width="19.81640625" style="21" customWidth="1"/>
    <col min="4" max="4" width="28.453125" style="21" customWidth="1"/>
    <col min="5" max="8" width="24.54296875" style="21" customWidth="1"/>
    <col min="9" max="9" width="36.1796875" style="21" bestFit="1" customWidth="1"/>
    <col min="10" max="10" width="13.81640625" style="21" customWidth="1"/>
    <col min="11" max="11" width="24.81640625" style="22" customWidth="1"/>
    <col min="12" max="12" width="18" style="21" customWidth="1"/>
    <col min="13" max="13" width="22.1796875" style="21" customWidth="1"/>
    <col min="14" max="14" width="21" style="21" customWidth="1"/>
    <col min="15" max="15" width="15.54296875" style="21" bestFit="1" customWidth="1"/>
    <col min="16" max="16" width="18" style="21" customWidth="1"/>
    <col min="17" max="17" width="16" style="21" customWidth="1"/>
    <col min="18" max="18" width="13.81640625" style="21" customWidth="1"/>
    <col min="19" max="19" width="70" style="21" bestFit="1" customWidth="1"/>
    <col min="20" max="20" width="13.81640625" style="21" customWidth="1"/>
    <col min="21" max="21" width="11.453125" style="21" bestFit="1" customWidth="1"/>
    <col min="22" max="22" width="9.1796875" style="21"/>
    <col min="23" max="23" width="16.81640625" style="21" bestFit="1" customWidth="1"/>
    <col min="24" max="26" width="9.1796875" style="21"/>
    <col min="27" max="27" width="8.54296875" style="21" customWidth="1"/>
    <col min="28" max="32" width="9.1796875" style="21"/>
    <col min="33" max="33" width="9.453125" style="21" customWidth="1"/>
    <col min="34" max="16384" width="9.1796875" style="21"/>
  </cols>
  <sheetData>
    <row r="1" spans="1:34" x14ac:dyDescent="0.35">
      <c r="C1" s="78" t="s">
        <v>27</v>
      </c>
      <c r="D1" s="78" t="s">
        <v>28</v>
      </c>
      <c r="E1" s="84" t="s">
        <v>29</v>
      </c>
      <c r="F1" s="23"/>
      <c r="G1" s="78" t="s">
        <v>30</v>
      </c>
      <c r="H1" s="104" t="s">
        <v>31</v>
      </c>
      <c r="I1" s="84" t="s">
        <v>32</v>
      </c>
      <c r="K1" s="98" t="s">
        <v>33</v>
      </c>
      <c r="L1" s="79" t="s">
        <v>34</v>
      </c>
      <c r="M1" s="78" t="s">
        <v>35</v>
      </c>
      <c r="N1" s="76" t="s">
        <v>36</v>
      </c>
      <c r="O1" s="84" t="s">
        <v>37</v>
      </c>
      <c r="Q1" s="90" t="s">
        <v>38</v>
      </c>
      <c r="R1" s="76" t="s">
        <v>39</v>
      </c>
      <c r="S1" s="79" t="s">
        <v>40</v>
      </c>
      <c r="U1" s="90" t="s">
        <v>41</v>
      </c>
      <c r="V1" s="101" t="s">
        <v>42</v>
      </c>
      <c r="W1" s="79" t="s">
        <v>43</v>
      </c>
      <c r="AA1" s="90" t="s">
        <v>44</v>
      </c>
      <c r="AB1" s="101" t="s">
        <v>45</v>
      </c>
      <c r="AC1" s="101" t="s">
        <v>46</v>
      </c>
      <c r="AD1" s="84" t="s">
        <v>47</v>
      </c>
    </row>
    <row r="2" spans="1:34" x14ac:dyDescent="0.35">
      <c r="C2" s="80" t="s">
        <v>49</v>
      </c>
      <c r="D2" s="80" t="s">
        <v>50</v>
      </c>
      <c r="E2" s="102" t="s">
        <v>51</v>
      </c>
      <c r="G2" s="96" t="s">
        <v>52</v>
      </c>
      <c r="H2" s="76" t="s">
        <v>53</v>
      </c>
      <c r="I2" s="81" t="s">
        <v>54</v>
      </c>
      <c r="K2" s="99" t="s">
        <v>55</v>
      </c>
      <c r="L2" s="81" t="s">
        <v>56</v>
      </c>
      <c r="M2" s="96" t="s">
        <v>57</v>
      </c>
      <c r="N2" s="76" t="s">
        <v>58</v>
      </c>
      <c r="O2" s="81" t="s">
        <v>59</v>
      </c>
      <c r="Q2" s="96" t="s">
        <v>60</v>
      </c>
      <c r="R2" s="76" t="s">
        <v>61</v>
      </c>
      <c r="S2" s="81" t="s">
        <v>62</v>
      </c>
      <c r="U2" s="96" t="s">
        <v>63</v>
      </c>
      <c r="V2" s="76" t="s">
        <v>64</v>
      </c>
      <c r="W2" s="81" t="s">
        <v>65</v>
      </c>
      <c r="AA2" s="80" t="s">
        <v>66</v>
      </c>
      <c r="AB2" s="76" t="s">
        <v>67</v>
      </c>
      <c r="AC2" s="76" t="s">
        <v>68</v>
      </c>
      <c r="AD2" s="102" t="s">
        <v>69</v>
      </c>
      <c r="AG2" s="21" t="s">
        <v>761</v>
      </c>
      <c r="AH2" s="21" t="s">
        <v>764</v>
      </c>
    </row>
    <row r="3" spans="1:34" x14ac:dyDescent="0.35">
      <c r="C3" s="82" t="s">
        <v>72</v>
      </c>
      <c r="D3" s="82" t="s">
        <v>73</v>
      </c>
      <c r="E3" s="103" t="s">
        <v>74</v>
      </c>
      <c r="G3" s="96" t="s">
        <v>75</v>
      </c>
      <c r="H3" s="76" t="s">
        <v>67</v>
      </c>
      <c r="I3" s="81" t="s">
        <v>52</v>
      </c>
      <c r="K3" s="99" t="s">
        <v>76</v>
      </c>
      <c r="L3" s="81" t="s">
        <v>77</v>
      </c>
      <c r="M3" s="97" t="s">
        <v>78</v>
      </c>
      <c r="N3" s="77" t="s">
        <v>59</v>
      </c>
      <c r="O3" s="83" t="s">
        <v>58</v>
      </c>
      <c r="Q3" s="96" t="s">
        <v>79</v>
      </c>
      <c r="R3" s="76" t="s">
        <v>80</v>
      </c>
      <c r="S3" s="81" t="s">
        <v>79</v>
      </c>
      <c r="U3" s="97" t="s">
        <v>65</v>
      </c>
      <c r="V3" s="77" t="s">
        <v>81</v>
      </c>
      <c r="W3" s="83" t="s">
        <v>63</v>
      </c>
      <c r="AA3" s="96"/>
      <c r="AB3" s="76" t="s">
        <v>82</v>
      </c>
      <c r="AC3" s="76" t="s">
        <v>83</v>
      </c>
      <c r="AD3" s="102" t="s">
        <v>84</v>
      </c>
      <c r="AG3" s="21" t="s">
        <v>762</v>
      </c>
      <c r="AH3" s="21" t="s">
        <v>765</v>
      </c>
    </row>
    <row r="4" spans="1:34" x14ac:dyDescent="0.35">
      <c r="A4" s="23"/>
      <c r="B4" s="23"/>
      <c r="C4" s="23"/>
      <c r="G4" s="96" t="s">
        <v>85</v>
      </c>
      <c r="H4" s="76" t="s">
        <v>86</v>
      </c>
      <c r="I4" s="81" t="s">
        <v>75</v>
      </c>
      <c r="K4" s="99" t="s">
        <v>87</v>
      </c>
      <c r="L4" s="81" t="s">
        <v>88</v>
      </c>
      <c r="Q4" s="97" t="s">
        <v>62</v>
      </c>
      <c r="R4" s="77" t="s">
        <v>89</v>
      </c>
      <c r="S4" s="83" t="s">
        <v>60</v>
      </c>
      <c r="AA4" s="96"/>
      <c r="AB4" s="76" t="s">
        <v>90</v>
      </c>
      <c r="AC4" s="76" t="s">
        <v>91</v>
      </c>
      <c r="AD4" s="102" t="s">
        <v>92</v>
      </c>
      <c r="AG4" s="21" t="s">
        <v>763</v>
      </c>
    </row>
    <row r="5" spans="1:34" x14ac:dyDescent="0.35">
      <c r="A5" s="23"/>
      <c r="B5" s="23"/>
      <c r="C5" s="75"/>
      <c r="D5" s="76"/>
      <c r="G5" s="96" t="s">
        <v>54</v>
      </c>
      <c r="H5" s="76" t="s">
        <v>93</v>
      </c>
      <c r="I5" s="81" t="s">
        <v>85</v>
      </c>
      <c r="K5" s="100" t="s">
        <v>94</v>
      </c>
      <c r="L5" s="83" t="s">
        <v>95</v>
      </c>
      <c r="AA5" s="96"/>
      <c r="AB5" s="76" t="s">
        <v>96</v>
      </c>
      <c r="AC5" s="76" t="s">
        <v>97</v>
      </c>
      <c r="AD5" s="102" t="s">
        <v>98</v>
      </c>
    </row>
    <row r="6" spans="1:34" x14ac:dyDescent="0.35">
      <c r="A6" s="78" t="s">
        <v>99</v>
      </c>
      <c r="B6" s="104" t="s">
        <v>100</v>
      </c>
      <c r="C6" s="104" t="s">
        <v>101</v>
      </c>
      <c r="D6" s="79"/>
      <c r="E6" s="90" t="s">
        <v>102</v>
      </c>
      <c r="F6" s="79" t="s">
        <v>103</v>
      </c>
      <c r="G6" s="77" t="s">
        <v>104</v>
      </c>
      <c r="H6" s="76" t="s">
        <v>105</v>
      </c>
      <c r="I6" s="81" t="s">
        <v>104</v>
      </c>
      <c r="J6" s="96"/>
      <c r="K6" s="95"/>
      <c r="AA6" s="96"/>
      <c r="AB6" s="76" t="s">
        <v>106</v>
      </c>
      <c r="AC6" s="76"/>
      <c r="AD6" s="102" t="s">
        <v>107</v>
      </c>
    </row>
    <row r="7" spans="1:34" x14ac:dyDescent="0.35">
      <c r="A7" s="80" t="s">
        <v>784</v>
      </c>
      <c r="B7" s="76" t="s">
        <v>109</v>
      </c>
      <c r="C7" s="75" t="s">
        <v>110</v>
      </c>
      <c r="D7" s="81" t="s">
        <v>111</v>
      </c>
      <c r="E7" s="96" t="s">
        <v>112</v>
      </c>
      <c r="F7" s="81" t="s">
        <v>113</v>
      </c>
      <c r="H7" s="90" t="s">
        <v>114</v>
      </c>
      <c r="I7" s="79" t="s">
        <v>115</v>
      </c>
      <c r="K7" s="24"/>
      <c r="AA7" s="80" t="s">
        <v>116</v>
      </c>
      <c r="AB7" s="76" t="s">
        <v>67</v>
      </c>
      <c r="AC7" s="76" t="s">
        <v>68</v>
      </c>
      <c r="AD7" s="102" t="s">
        <v>69</v>
      </c>
    </row>
    <row r="8" spans="1:34" x14ac:dyDescent="0.35">
      <c r="A8" s="80" t="s">
        <v>785</v>
      </c>
      <c r="B8" s="76" t="s">
        <v>118</v>
      </c>
      <c r="C8" s="75" t="s">
        <v>119</v>
      </c>
      <c r="D8" s="81" t="s">
        <v>120</v>
      </c>
      <c r="E8" s="96" t="s">
        <v>121</v>
      </c>
      <c r="F8" s="81" t="s">
        <v>122</v>
      </c>
      <c r="H8" s="96" t="s">
        <v>123</v>
      </c>
      <c r="I8" s="81" t="s">
        <v>124</v>
      </c>
      <c r="K8" s="24"/>
      <c r="AA8" s="96"/>
      <c r="AB8" s="76" t="s">
        <v>82</v>
      </c>
      <c r="AC8" s="76" t="s">
        <v>83</v>
      </c>
      <c r="AD8" s="102" t="s">
        <v>84</v>
      </c>
    </row>
    <row r="9" spans="1:34" x14ac:dyDescent="0.35">
      <c r="A9" s="80" t="s">
        <v>786</v>
      </c>
      <c r="B9" s="76" t="s">
        <v>126</v>
      </c>
      <c r="C9" s="75" t="s">
        <v>127</v>
      </c>
      <c r="D9" s="81" t="s">
        <v>128</v>
      </c>
      <c r="E9" s="97" t="s">
        <v>129</v>
      </c>
      <c r="F9" s="83" t="s">
        <v>130</v>
      </c>
      <c r="H9" s="96" t="s">
        <v>131</v>
      </c>
      <c r="I9" s="81" t="s">
        <v>132</v>
      </c>
      <c r="K9" s="24"/>
      <c r="V9" s="25"/>
      <c r="AA9" s="96"/>
      <c r="AB9" s="76" t="s">
        <v>90</v>
      </c>
      <c r="AC9" s="76" t="s">
        <v>91</v>
      </c>
      <c r="AD9" s="102" t="s">
        <v>92</v>
      </c>
    </row>
    <row r="10" spans="1:34" x14ac:dyDescent="0.35">
      <c r="A10" s="80" t="s">
        <v>787</v>
      </c>
      <c r="B10" s="76" t="s">
        <v>120</v>
      </c>
      <c r="C10" s="75" t="s">
        <v>117</v>
      </c>
      <c r="D10" s="81" t="s">
        <v>109</v>
      </c>
      <c r="H10" s="97" t="s">
        <v>133</v>
      </c>
      <c r="I10" s="83" t="s">
        <v>134</v>
      </c>
      <c r="K10" s="24"/>
      <c r="V10" s="25"/>
      <c r="AA10" s="96"/>
      <c r="AB10" s="76" t="s">
        <v>96</v>
      </c>
      <c r="AC10" s="76" t="s">
        <v>97</v>
      </c>
      <c r="AD10" s="102" t="s">
        <v>98</v>
      </c>
    </row>
    <row r="11" spans="1:34" x14ac:dyDescent="0.35">
      <c r="A11" s="80" t="s">
        <v>135</v>
      </c>
      <c r="B11" s="76" t="s">
        <v>111</v>
      </c>
      <c r="C11" s="75" t="s">
        <v>108</v>
      </c>
      <c r="D11" s="81" t="s">
        <v>136</v>
      </c>
      <c r="K11" s="24"/>
      <c r="S11"/>
      <c r="V11" s="25"/>
      <c r="AA11" s="96"/>
      <c r="AB11" s="76" t="s">
        <v>106</v>
      </c>
      <c r="AC11" s="76"/>
      <c r="AD11" s="102" t="s">
        <v>107</v>
      </c>
    </row>
    <row r="12" spans="1:34" x14ac:dyDescent="0.35">
      <c r="A12" s="80" t="s">
        <v>788</v>
      </c>
      <c r="B12" s="76" t="s">
        <v>138</v>
      </c>
      <c r="C12" s="75" t="s">
        <v>139</v>
      </c>
      <c r="D12" s="81" t="s">
        <v>140</v>
      </c>
      <c r="M12" s="23"/>
      <c r="S12"/>
      <c r="AA12" s="80" t="s">
        <v>141</v>
      </c>
      <c r="AB12" s="76" t="s">
        <v>67</v>
      </c>
      <c r="AC12" s="76" t="s">
        <v>68</v>
      </c>
      <c r="AD12" s="102" t="s">
        <v>69</v>
      </c>
    </row>
    <row r="13" spans="1:34" x14ac:dyDescent="0.35">
      <c r="A13" s="80" t="s">
        <v>789</v>
      </c>
      <c r="B13" s="76" t="s">
        <v>140</v>
      </c>
      <c r="C13" s="75" t="s">
        <v>137</v>
      </c>
      <c r="D13" s="81" t="s">
        <v>138</v>
      </c>
      <c r="G13" s="91"/>
      <c r="J13" s="23"/>
      <c r="M13" s="23"/>
      <c r="S13"/>
      <c r="AA13" s="80"/>
      <c r="AB13" s="76" t="s">
        <v>82</v>
      </c>
      <c r="AC13" s="76" t="s">
        <v>83</v>
      </c>
      <c r="AD13" s="102" t="s">
        <v>84</v>
      </c>
    </row>
    <row r="14" spans="1:34" ht="15" thickBot="1" x14ac:dyDescent="0.4">
      <c r="A14" s="80" t="s">
        <v>790</v>
      </c>
      <c r="B14" s="76" t="s">
        <v>128</v>
      </c>
      <c r="C14" s="75" t="s">
        <v>125</v>
      </c>
      <c r="D14" s="81" t="s">
        <v>118</v>
      </c>
      <c r="H14" s="76"/>
      <c r="M14" s="23"/>
      <c r="S14"/>
      <c r="AA14" s="80"/>
      <c r="AB14" s="76" t="s">
        <v>90</v>
      </c>
      <c r="AC14" s="76" t="s">
        <v>91</v>
      </c>
      <c r="AD14" s="102" t="s">
        <v>92</v>
      </c>
    </row>
    <row r="15" spans="1:34" ht="29" x14ac:dyDescent="0.35">
      <c r="A15" s="80" t="s">
        <v>791</v>
      </c>
      <c r="B15" s="76" t="s">
        <v>136</v>
      </c>
      <c r="C15" s="75" t="s">
        <v>135</v>
      </c>
      <c r="D15" s="81" t="s">
        <v>143</v>
      </c>
      <c r="F15" s="90" t="s">
        <v>144</v>
      </c>
      <c r="G15" s="108" t="s">
        <v>145</v>
      </c>
      <c r="H15" s="105" t="s">
        <v>146</v>
      </c>
      <c r="L15" s="146" t="s">
        <v>611</v>
      </c>
      <c r="M15" s="149" t="s">
        <v>631</v>
      </c>
      <c r="N15" s="147" t="s">
        <v>629</v>
      </c>
      <c r="O15" s="146" t="s">
        <v>618</v>
      </c>
      <c r="P15" s="149" t="s">
        <v>632</v>
      </c>
      <c r="Q15" s="148" t="s">
        <v>630</v>
      </c>
      <c r="S15"/>
      <c r="AA15" s="80"/>
      <c r="AB15" s="76" t="s">
        <v>96</v>
      </c>
      <c r="AC15" s="76" t="s">
        <v>97</v>
      </c>
      <c r="AD15" s="102" t="s">
        <v>98</v>
      </c>
    </row>
    <row r="16" spans="1:34" x14ac:dyDescent="0.35">
      <c r="A16" s="80" t="s">
        <v>792</v>
      </c>
      <c r="B16" s="76" t="s">
        <v>148</v>
      </c>
      <c r="C16" s="75" t="s">
        <v>149</v>
      </c>
      <c r="D16" s="81" t="s">
        <v>69</v>
      </c>
      <c r="F16" s="96" t="s">
        <v>150</v>
      </c>
      <c r="G16" s="93" t="s">
        <v>151</v>
      </c>
      <c r="H16" s="106" t="s">
        <v>152</v>
      </c>
      <c r="L16" s="137" t="s">
        <v>612</v>
      </c>
      <c r="M16" s="150" t="s">
        <v>612</v>
      </c>
      <c r="N16" s="141" t="s">
        <v>676</v>
      </c>
      <c r="O16" s="141"/>
      <c r="P16" s="150" t="s">
        <v>687</v>
      </c>
      <c r="Q16" s="141" t="s">
        <v>86</v>
      </c>
      <c r="S16"/>
      <c r="AA16" s="80"/>
      <c r="AB16" s="76" t="s">
        <v>106</v>
      </c>
      <c r="AC16" s="76"/>
      <c r="AD16" s="102" t="s">
        <v>107</v>
      </c>
    </row>
    <row r="17" spans="1:30" x14ac:dyDescent="0.35">
      <c r="A17" s="80" t="s">
        <v>793</v>
      </c>
      <c r="B17" s="76" t="s">
        <v>69</v>
      </c>
      <c r="C17" s="75" t="s">
        <v>147</v>
      </c>
      <c r="D17" s="81" t="s">
        <v>148</v>
      </c>
      <c r="F17" s="97" t="s">
        <v>151</v>
      </c>
      <c r="G17" s="109" t="s">
        <v>150</v>
      </c>
      <c r="H17" s="107" t="s">
        <v>153</v>
      </c>
      <c r="L17" s="137" t="s">
        <v>613</v>
      </c>
      <c r="M17" s="150" t="s">
        <v>613</v>
      </c>
      <c r="N17" s="141" t="s">
        <v>677</v>
      </c>
      <c r="O17" s="153" t="s">
        <v>619</v>
      </c>
      <c r="P17" s="150" t="s">
        <v>688</v>
      </c>
      <c r="Q17" s="141" t="s">
        <v>93</v>
      </c>
      <c r="AA17" s="80" t="s">
        <v>154</v>
      </c>
      <c r="AB17" s="76" t="s">
        <v>67</v>
      </c>
      <c r="AC17" s="76" t="s">
        <v>68</v>
      </c>
      <c r="AD17" s="102" t="s">
        <v>69</v>
      </c>
    </row>
    <row r="18" spans="1:30" x14ac:dyDescent="0.35">
      <c r="A18" s="82" t="s">
        <v>794</v>
      </c>
      <c r="B18" s="77" t="s">
        <v>143</v>
      </c>
      <c r="C18" s="110" t="s">
        <v>142</v>
      </c>
      <c r="D18" s="83" t="s">
        <v>126</v>
      </c>
      <c r="L18" s="144" t="s">
        <v>614</v>
      </c>
      <c r="M18" s="151" t="s">
        <v>614</v>
      </c>
      <c r="N18" s="141" t="s">
        <v>678</v>
      </c>
      <c r="O18" s="142" t="s">
        <v>620</v>
      </c>
      <c r="P18" s="150" t="s">
        <v>621</v>
      </c>
      <c r="Q18" s="141" t="s">
        <v>53</v>
      </c>
      <c r="AA18" s="80"/>
      <c r="AB18" s="76" t="s">
        <v>82</v>
      </c>
      <c r="AC18" s="76" t="s">
        <v>83</v>
      </c>
      <c r="AD18" s="102" t="s">
        <v>84</v>
      </c>
    </row>
    <row r="19" spans="1:30" ht="15" thickBot="1" x14ac:dyDescent="0.4">
      <c r="L19" s="137" t="s">
        <v>615</v>
      </c>
      <c r="M19" s="150" t="s">
        <v>616</v>
      </c>
      <c r="N19" s="141" t="s">
        <v>679</v>
      </c>
      <c r="O19" s="141"/>
      <c r="P19" s="152" t="s">
        <v>620</v>
      </c>
      <c r="Q19" s="143" t="s">
        <v>105</v>
      </c>
      <c r="AA19" s="80"/>
      <c r="AB19" s="76" t="s">
        <v>90</v>
      </c>
      <c r="AC19" s="76" t="s">
        <v>91</v>
      </c>
      <c r="AD19" s="102" t="s">
        <v>92</v>
      </c>
    </row>
    <row r="20" spans="1:30" x14ac:dyDescent="0.35">
      <c r="A20" s="78" t="s">
        <v>155</v>
      </c>
      <c r="B20" s="79" t="s">
        <v>156</v>
      </c>
      <c r="C20" s="86" t="s">
        <v>157</v>
      </c>
      <c r="E20" s="87" t="s">
        <v>158</v>
      </c>
      <c r="G20" s="140"/>
      <c r="L20" s="137" t="s">
        <v>616</v>
      </c>
      <c r="M20" s="150" t="s">
        <v>615</v>
      </c>
      <c r="N20" s="141" t="s">
        <v>680</v>
      </c>
      <c r="O20" s="153" t="s">
        <v>622</v>
      </c>
      <c r="AA20" s="80"/>
      <c r="AB20" s="76" t="s">
        <v>96</v>
      </c>
      <c r="AC20" s="76" t="s">
        <v>97</v>
      </c>
      <c r="AD20" s="102" t="s">
        <v>98</v>
      </c>
    </row>
    <row r="21" spans="1:30" ht="15" thickBot="1" x14ac:dyDescent="0.4">
      <c r="A21" s="80">
        <v>2005</v>
      </c>
      <c r="B21" s="81" t="s">
        <v>161</v>
      </c>
      <c r="C21" s="85" t="s">
        <v>160</v>
      </c>
      <c r="E21" s="88" t="s">
        <v>66</v>
      </c>
      <c r="G21" s="78" t="s">
        <v>25</v>
      </c>
      <c r="H21" s="104" t="s">
        <v>627</v>
      </c>
      <c r="I21" s="84" t="s">
        <v>26</v>
      </c>
      <c r="L21" s="145" t="s">
        <v>617</v>
      </c>
      <c r="M21" s="152" t="s">
        <v>617</v>
      </c>
      <c r="N21" s="143" t="s">
        <v>681</v>
      </c>
      <c r="O21" s="142" t="s">
        <v>621</v>
      </c>
      <c r="AA21" s="80"/>
      <c r="AB21" s="76" t="s">
        <v>106</v>
      </c>
      <c r="AC21" s="76"/>
      <c r="AD21" s="102" t="s">
        <v>107</v>
      </c>
    </row>
    <row r="22" spans="1:30" x14ac:dyDescent="0.35">
      <c r="A22" s="80">
        <v>2006</v>
      </c>
      <c r="B22" s="81" t="s">
        <v>66</v>
      </c>
      <c r="C22" s="85" t="s">
        <v>162</v>
      </c>
      <c r="E22" s="88" t="s">
        <v>116</v>
      </c>
      <c r="G22" s="80" t="s">
        <v>48</v>
      </c>
      <c r="H22" s="75" t="s">
        <v>70</v>
      </c>
      <c r="I22" s="102" t="s">
        <v>71</v>
      </c>
      <c r="L22" s="22"/>
      <c r="O22" s="137"/>
      <c r="AA22" s="96" t="s">
        <v>163</v>
      </c>
      <c r="AB22" s="76" t="s">
        <v>67</v>
      </c>
      <c r="AC22" s="76" t="s">
        <v>68</v>
      </c>
      <c r="AD22" s="102" t="s">
        <v>69</v>
      </c>
    </row>
    <row r="23" spans="1:30" x14ac:dyDescent="0.35">
      <c r="A23" s="80">
        <v>2007</v>
      </c>
      <c r="B23" s="81" t="s">
        <v>116</v>
      </c>
      <c r="C23" s="85" t="s">
        <v>164</v>
      </c>
      <c r="E23" s="88" t="s">
        <v>141</v>
      </c>
      <c r="G23" s="80" t="s">
        <v>70</v>
      </c>
      <c r="H23" s="131" t="s">
        <v>728</v>
      </c>
      <c r="I23" s="102" t="s">
        <v>729</v>
      </c>
      <c r="J23" s="23"/>
      <c r="L23" s="22"/>
      <c r="O23" s="154" t="s">
        <v>623</v>
      </c>
      <c r="AA23" s="96"/>
      <c r="AB23" s="76" t="s">
        <v>82</v>
      </c>
      <c r="AC23" s="76" t="s">
        <v>83</v>
      </c>
      <c r="AD23" s="102" t="s">
        <v>84</v>
      </c>
    </row>
    <row r="24" spans="1:30" x14ac:dyDescent="0.35">
      <c r="A24" s="80">
        <v>2008</v>
      </c>
      <c r="B24" s="81" t="s">
        <v>141</v>
      </c>
      <c r="C24" s="85" t="s">
        <v>165</v>
      </c>
      <c r="E24" s="88" t="s">
        <v>154</v>
      </c>
      <c r="G24" s="96" t="s">
        <v>625</v>
      </c>
      <c r="H24" s="75" t="s">
        <v>628</v>
      </c>
      <c r="I24" s="102" t="s">
        <v>626</v>
      </c>
      <c r="J24" s="23"/>
      <c r="L24" s="22"/>
      <c r="O24" s="138" t="s">
        <v>687</v>
      </c>
      <c r="AA24" s="96"/>
      <c r="AB24" s="76" t="s">
        <v>90</v>
      </c>
      <c r="AC24" s="76" t="s">
        <v>91</v>
      </c>
      <c r="AD24" s="102" t="s">
        <v>92</v>
      </c>
    </row>
    <row r="25" spans="1:30" ht="15" thickBot="1" x14ac:dyDescent="0.4">
      <c r="A25" s="80">
        <v>2009</v>
      </c>
      <c r="B25" s="81" t="s">
        <v>154</v>
      </c>
      <c r="C25" s="85" t="s">
        <v>166</v>
      </c>
      <c r="E25" s="88" t="s">
        <v>163</v>
      </c>
      <c r="G25" s="96" t="s">
        <v>624</v>
      </c>
      <c r="H25" s="75" t="s">
        <v>48</v>
      </c>
      <c r="I25" s="81" t="s">
        <v>86</v>
      </c>
      <c r="J25" s="23"/>
      <c r="L25" s="22"/>
      <c r="O25" s="139" t="s">
        <v>688</v>
      </c>
      <c r="AA25" s="96"/>
      <c r="AB25" s="76" t="s">
        <v>96</v>
      </c>
      <c r="AC25" s="76" t="s">
        <v>97</v>
      </c>
      <c r="AD25" s="102" t="s">
        <v>98</v>
      </c>
    </row>
    <row r="26" spans="1:30" x14ac:dyDescent="0.35">
      <c r="A26" s="80">
        <v>2010</v>
      </c>
      <c r="B26" s="81" t="s">
        <v>163</v>
      </c>
      <c r="C26" s="85" t="s">
        <v>167</v>
      </c>
      <c r="E26" s="88" t="s">
        <v>168</v>
      </c>
      <c r="G26" s="96" t="s">
        <v>686</v>
      </c>
      <c r="H26" s="75" t="s">
        <v>624</v>
      </c>
      <c r="I26" s="81" t="s">
        <v>93</v>
      </c>
      <c r="J26" s="23"/>
      <c r="M26" s="23"/>
      <c r="AA26" s="96"/>
      <c r="AB26" s="76" t="s">
        <v>106</v>
      </c>
      <c r="AC26" s="76"/>
      <c r="AD26" s="102" t="s">
        <v>107</v>
      </c>
    </row>
    <row r="27" spans="1:30" x14ac:dyDescent="0.35">
      <c r="A27" s="80">
        <v>2011</v>
      </c>
      <c r="B27" s="81" t="s">
        <v>168</v>
      </c>
      <c r="C27" s="85" t="s">
        <v>169</v>
      </c>
      <c r="E27" s="88" t="s">
        <v>170</v>
      </c>
      <c r="G27" s="168" t="s">
        <v>728</v>
      </c>
      <c r="H27" s="110" t="s">
        <v>625</v>
      </c>
      <c r="I27" s="83" t="s">
        <v>53</v>
      </c>
      <c r="J27" s="23"/>
      <c r="M27" s="23"/>
      <c r="AA27" s="96" t="s">
        <v>168</v>
      </c>
      <c r="AB27" s="76" t="s">
        <v>67</v>
      </c>
      <c r="AC27" s="76" t="s">
        <v>171</v>
      </c>
      <c r="AD27" s="102" t="s">
        <v>69</v>
      </c>
    </row>
    <row r="28" spans="1:30" x14ac:dyDescent="0.35">
      <c r="A28" s="80">
        <v>2012</v>
      </c>
      <c r="B28" s="81" t="s">
        <v>170</v>
      </c>
      <c r="C28" s="85" t="s">
        <v>172</v>
      </c>
      <c r="E28" s="88" t="s">
        <v>173</v>
      </c>
      <c r="J28" s="23"/>
      <c r="M28" s="23"/>
      <c r="AA28" s="96"/>
      <c r="AB28" s="76" t="s">
        <v>174</v>
      </c>
      <c r="AC28" s="76" t="s">
        <v>175</v>
      </c>
      <c r="AD28" s="102" t="s">
        <v>84</v>
      </c>
    </row>
    <row r="29" spans="1:30" x14ac:dyDescent="0.35">
      <c r="A29" s="80">
        <v>2013</v>
      </c>
      <c r="B29" s="81" t="s">
        <v>173</v>
      </c>
      <c r="C29" s="85" t="s">
        <v>176</v>
      </c>
      <c r="E29" s="88" t="s">
        <v>177</v>
      </c>
      <c r="G29" s="77" t="s">
        <v>1181</v>
      </c>
      <c r="J29" s="23"/>
      <c r="M29" s="23"/>
      <c r="AA29" s="96"/>
      <c r="AB29" s="76" t="s">
        <v>178</v>
      </c>
      <c r="AC29" s="76" t="s">
        <v>179</v>
      </c>
      <c r="AD29" s="102" t="s">
        <v>92</v>
      </c>
    </row>
    <row r="30" spans="1:30" hidden="1" x14ac:dyDescent="0.35">
      <c r="A30" s="80">
        <v>2014</v>
      </c>
      <c r="B30" s="81" t="s">
        <v>177</v>
      </c>
      <c r="C30" s="88" t="s">
        <v>180</v>
      </c>
      <c r="E30" s="88" t="s">
        <v>181</v>
      </c>
      <c r="G30" s="191" t="s">
        <v>1181</v>
      </c>
      <c r="J30" s="23"/>
      <c r="M30" s="23"/>
      <c r="AA30" s="96"/>
      <c r="AB30" s="76" t="s">
        <v>182</v>
      </c>
      <c r="AC30" s="76" t="s">
        <v>183</v>
      </c>
      <c r="AD30" s="102" t="s">
        <v>98</v>
      </c>
    </row>
    <row r="31" spans="1:30" x14ac:dyDescent="0.35">
      <c r="A31" s="80" t="s">
        <v>585</v>
      </c>
      <c r="B31" s="81" t="s">
        <v>181</v>
      </c>
      <c r="C31" s="88" t="s">
        <v>184</v>
      </c>
      <c r="E31" s="88" t="s">
        <v>185</v>
      </c>
      <c r="G31" s="191" t="s">
        <v>1185</v>
      </c>
      <c r="J31" s="23"/>
      <c r="M31" s="23"/>
      <c r="AA31" s="96"/>
      <c r="AB31" s="76" t="s">
        <v>186</v>
      </c>
      <c r="AC31" s="76"/>
      <c r="AD31" s="102" t="s">
        <v>107</v>
      </c>
    </row>
    <row r="32" spans="1:30" x14ac:dyDescent="0.35">
      <c r="A32" s="80" t="s">
        <v>682</v>
      </c>
      <c r="B32" s="81" t="s">
        <v>185</v>
      </c>
      <c r="C32" s="88" t="s">
        <v>187</v>
      </c>
      <c r="E32" s="88" t="s">
        <v>188</v>
      </c>
      <c r="G32" s="101" t="s">
        <v>1186</v>
      </c>
      <c r="J32" s="23"/>
      <c r="M32" s="23"/>
      <c r="AA32" s="96" t="s">
        <v>170</v>
      </c>
      <c r="AB32" s="76" t="s">
        <v>67</v>
      </c>
      <c r="AC32" s="76" t="s">
        <v>171</v>
      </c>
      <c r="AD32" s="102" t="s">
        <v>69</v>
      </c>
    </row>
    <row r="33" spans="1:30" x14ac:dyDescent="0.35">
      <c r="A33" s="96" t="s">
        <v>693</v>
      </c>
      <c r="B33" s="81" t="s">
        <v>188</v>
      </c>
      <c r="C33" s="88" t="s">
        <v>189</v>
      </c>
      <c r="E33" s="88" t="s">
        <v>190</v>
      </c>
      <c r="AA33" s="96"/>
      <c r="AB33" s="76" t="s">
        <v>174</v>
      </c>
      <c r="AC33" s="76" t="s">
        <v>175</v>
      </c>
      <c r="AD33" s="102" t="s">
        <v>84</v>
      </c>
    </row>
    <row r="34" spans="1:30" x14ac:dyDescent="0.35">
      <c r="A34" s="96">
        <v>2018</v>
      </c>
      <c r="B34" s="81" t="s">
        <v>190</v>
      </c>
      <c r="C34" s="88" t="s">
        <v>191</v>
      </c>
      <c r="E34" s="89">
        <v>2013</v>
      </c>
      <c r="AA34" s="96"/>
      <c r="AB34" s="76" t="s">
        <v>178</v>
      </c>
      <c r="AC34" s="76" t="s">
        <v>179</v>
      </c>
      <c r="AD34" s="102" t="s">
        <v>92</v>
      </c>
    </row>
    <row r="35" spans="1:30" x14ac:dyDescent="0.35">
      <c r="A35" s="96">
        <v>2019</v>
      </c>
      <c r="B35" s="81" t="s">
        <v>583</v>
      </c>
      <c r="C35" s="89" t="s">
        <v>192</v>
      </c>
      <c r="E35" s="21">
        <v>2014</v>
      </c>
      <c r="AA35" s="96"/>
      <c r="AB35" s="76" t="s">
        <v>182</v>
      </c>
      <c r="AC35" s="76" t="s">
        <v>183</v>
      </c>
      <c r="AD35" s="102" t="s">
        <v>98</v>
      </c>
    </row>
    <row r="36" spans="1:30" x14ac:dyDescent="0.35">
      <c r="A36" s="97">
        <v>2020</v>
      </c>
      <c r="B36" s="83" t="s">
        <v>584</v>
      </c>
      <c r="E36" s="21" t="s">
        <v>585</v>
      </c>
      <c r="AA36" s="96"/>
      <c r="AB36" s="76" t="s">
        <v>186</v>
      </c>
      <c r="AC36" s="76"/>
      <c r="AD36" s="102" t="s">
        <v>107</v>
      </c>
    </row>
    <row r="37" spans="1:30" x14ac:dyDescent="0.35">
      <c r="A37" s="21">
        <v>2021</v>
      </c>
      <c r="B37" s="21" t="s">
        <v>585</v>
      </c>
      <c r="E37" s="21" t="s">
        <v>682</v>
      </c>
      <c r="AA37" s="96" t="s">
        <v>173</v>
      </c>
      <c r="AB37" s="76" t="s">
        <v>67</v>
      </c>
      <c r="AC37" s="76" t="s">
        <v>171</v>
      </c>
      <c r="AD37" s="102" t="s">
        <v>69</v>
      </c>
    </row>
    <row r="38" spans="1:30" x14ac:dyDescent="0.35">
      <c r="A38" s="21">
        <v>2022</v>
      </c>
      <c r="B38" s="21" t="s">
        <v>682</v>
      </c>
      <c r="E38" s="21" t="s">
        <v>693</v>
      </c>
      <c r="AA38" s="96"/>
      <c r="AB38" s="76" t="s">
        <v>174</v>
      </c>
      <c r="AC38" s="76" t="s">
        <v>175</v>
      </c>
      <c r="AD38" s="102" t="s">
        <v>84</v>
      </c>
    </row>
    <row r="39" spans="1:30" x14ac:dyDescent="0.35">
      <c r="A39" s="21" t="s">
        <v>755</v>
      </c>
      <c r="B39" s="21" t="s">
        <v>693</v>
      </c>
      <c r="E39" s="21" t="s">
        <v>702</v>
      </c>
      <c r="AA39" s="96"/>
      <c r="AB39" s="76" t="s">
        <v>178</v>
      </c>
      <c r="AC39" s="76" t="s">
        <v>179</v>
      </c>
      <c r="AD39" s="102" t="s">
        <v>92</v>
      </c>
    </row>
    <row r="40" spans="1:30" x14ac:dyDescent="0.35">
      <c r="A40" s="21" t="s">
        <v>758</v>
      </c>
      <c r="B40" s="21" t="s">
        <v>702</v>
      </c>
      <c r="E40" s="21">
        <v>2019</v>
      </c>
      <c r="AA40" s="96"/>
      <c r="AB40" s="76" t="s">
        <v>182</v>
      </c>
      <c r="AC40" s="76" t="s">
        <v>183</v>
      </c>
      <c r="AD40" s="102" t="s">
        <v>98</v>
      </c>
    </row>
    <row r="41" spans="1:30" x14ac:dyDescent="0.35">
      <c r="A41" s="21">
        <v>2025</v>
      </c>
      <c r="B41" s="21" t="s">
        <v>738</v>
      </c>
      <c r="E41" s="21">
        <v>2020</v>
      </c>
      <c r="F41" s="21" t="s">
        <v>93</v>
      </c>
      <c r="AA41" s="96"/>
      <c r="AB41" s="76" t="s">
        <v>186</v>
      </c>
      <c r="AC41" s="76"/>
      <c r="AD41" s="102" t="s">
        <v>107</v>
      </c>
    </row>
    <row r="42" spans="1:30" x14ac:dyDescent="0.35">
      <c r="A42" s="21">
        <v>2026</v>
      </c>
      <c r="B42" s="21" t="s">
        <v>739</v>
      </c>
      <c r="C42" s="21" t="s">
        <v>1180</v>
      </c>
      <c r="E42" s="21">
        <v>2021</v>
      </c>
      <c r="AA42" s="96" t="s">
        <v>177</v>
      </c>
      <c r="AB42" s="76" t="s">
        <v>67</v>
      </c>
      <c r="AC42" s="76" t="s">
        <v>171</v>
      </c>
      <c r="AD42" s="102" t="s">
        <v>69</v>
      </c>
    </row>
    <row r="43" spans="1:30" x14ac:dyDescent="0.35">
      <c r="A43" s="21" t="s">
        <v>609</v>
      </c>
      <c r="B43" s="21" t="s">
        <v>740</v>
      </c>
      <c r="E43" s="21">
        <v>2022</v>
      </c>
      <c r="AA43" s="96"/>
      <c r="AB43" s="76" t="s">
        <v>174</v>
      </c>
      <c r="AC43" s="76" t="s">
        <v>175</v>
      </c>
      <c r="AD43" s="102" t="s">
        <v>84</v>
      </c>
    </row>
    <row r="44" spans="1:30" x14ac:dyDescent="0.35">
      <c r="A44" s="21" t="s">
        <v>737</v>
      </c>
      <c r="B44" s="21" t="s">
        <v>754</v>
      </c>
      <c r="E44" s="21" t="s">
        <v>755</v>
      </c>
      <c r="AA44" s="96"/>
      <c r="AB44" s="76" t="s">
        <v>178</v>
      </c>
      <c r="AC44" s="76" t="s">
        <v>179</v>
      </c>
      <c r="AD44" s="102" t="s">
        <v>92</v>
      </c>
    </row>
    <row r="45" spans="1:30" x14ac:dyDescent="0.35">
      <c r="A45" s="21" t="s">
        <v>736</v>
      </c>
      <c r="B45" s="21" t="s">
        <v>755</v>
      </c>
      <c r="E45" s="21" t="s">
        <v>758</v>
      </c>
      <c r="AA45" s="96"/>
      <c r="AB45" s="76" t="s">
        <v>182</v>
      </c>
      <c r="AC45" s="76" t="s">
        <v>183</v>
      </c>
      <c r="AD45" s="102" t="s">
        <v>98</v>
      </c>
    </row>
    <row r="46" spans="1:30" x14ac:dyDescent="0.35">
      <c r="B46" s="21" t="s">
        <v>758</v>
      </c>
      <c r="E46" s="21">
        <v>2025</v>
      </c>
      <c r="AA46" s="96"/>
      <c r="AB46" s="76" t="s">
        <v>186</v>
      </c>
      <c r="AC46" s="76"/>
      <c r="AD46" s="102" t="s">
        <v>107</v>
      </c>
    </row>
    <row r="47" spans="1:30" x14ac:dyDescent="0.35">
      <c r="A47" s="21" t="s">
        <v>610</v>
      </c>
      <c r="B47" s="21">
        <v>2025</v>
      </c>
      <c r="E47" s="21">
        <v>2026</v>
      </c>
      <c r="AA47" s="96" t="s">
        <v>181</v>
      </c>
      <c r="AB47" s="76" t="s">
        <v>67</v>
      </c>
      <c r="AC47" s="76" t="s">
        <v>171</v>
      </c>
      <c r="AD47" s="102" t="s">
        <v>69</v>
      </c>
    </row>
    <row r="48" spans="1:30" x14ac:dyDescent="0.35">
      <c r="A48" s="21" t="s">
        <v>267</v>
      </c>
      <c r="B48" s="21">
        <v>2026</v>
      </c>
      <c r="AA48" s="96"/>
      <c r="AB48" s="76" t="s">
        <v>174</v>
      </c>
      <c r="AC48" s="76" t="s">
        <v>175</v>
      </c>
      <c r="AD48" s="102" t="s">
        <v>84</v>
      </c>
    </row>
    <row r="49" spans="1:30" x14ac:dyDescent="0.35">
      <c r="AA49" s="96"/>
      <c r="AB49" s="76" t="s">
        <v>178</v>
      </c>
      <c r="AC49" s="76" t="s">
        <v>179</v>
      </c>
      <c r="AD49" s="102" t="s">
        <v>92</v>
      </c>
    </row>
    <row r="50" spans="1:30" x14ac:dyDescent="0.35">
      <c r="AA50" s="96"/>
      <c r="AB50" s="76" t="s">
        <v>182</v>
      </c>
      <c r="AC50" s="76" t="s">
        <v>183</v>
      </c>
      <c r="AD50" s="102" t="s">
        <v>98</v>
      </c>
    </row>
    <row r="51" spans="1:30" x14ac:dyDescent="0.35">
      <c r="AA51" s="96"/>
      <c r="AB51" s="76" t="s">
        <v>186</v>
      </c>
      <c r="AC51" s="76"/>
      <c r="AD51" s="102" t="s">
        <v>107</v>
      </c>
    </row>
    <row r="52" spans="1:30" x14ac:dyDescent="0.35">
      <c r="AA52" s="96" t="s">
        <v>185</v>
      </c>
      <c r="AB52" s="76" t="s">
        <v>67</v>
      </c>
      <c r="AC52" s="76" t="s">
        <v>171</v>
      </c>
      <c r="AD52" s="102" t="s">
        <v>69</v>
      </c>
    </row>
    <row r="53" spans="1:30" x14ac:dyDescent="0.35">
      <c r="AA53" s="96"/>
      <c r="AB53" s="76" t="s">
        <v>174</v>
      </c>
      <c r="AC53" s="76" t="s">
        <v>175</v>
      </c>
      <c r="AD53" s="102" t="s">
        <v>84</v>
      </c>
    </row>
    <row r="54" spans="1:30" x14ac:dyDescent="0.35">
      <c r="A54" s="26" t="s">
        <v>685</v>
      </c>
      <c r="AA54" s="96"/>
      <c r="AB54" s="76" t="s">
        <v>178</v>
      </c>
      <c r="AC54" s="76" t="s">
        <v>179</v>
      </c>
      <c r="AD54" s="102" t="s">
        <v>92</v>
      </c>
    </row>
    <row r="55" spans="1:30" x14ac:dyDescent="0.35">
      <c r="A55" s="21" t="s">
        <v>1236</v>
      </c>
      <c r="AA55" s="96"/>
      <c r="AB55" s="76" t="s">
        <v>182</v>
      </c>
      <c r="AC55" s="76" t="s">
        <v>183</v>
      </c>
      <c r="AD55" s="102" t="s">
        <v>98</v>
      </c>
    </row>
    <row r="56" spans="1:30" x14ac:dyDescent="0.35">
      <c r="AA56" s="96"/>
      <c r="AB56" s="76" t="s">
        <v>186</v>
      </c>
      <c r="AC56" s="76"/>
      <c r="AD56" s="102" t="s">
        <v>107</v>
      </c>
    </row>
    <row r="57" spans="1:30" x14ac:dyDescent="0.35">
      <c r="AA57" s="96" t="s">
        <v>188</v>
      </c>
      <c r="AB57" s="76" t="s">
        <v>67</v>
      </c>
      <c r="AC57" s="76" t="s">
        <v>171</v>
      </c>
      <c r="AD57" s="102" t="s">
        <v>69</v>
      </c>
    </row>
    <row r="58" spans="1:30" x14ac:dyDescent="0.35">
      <c r="AA58" s="96"/>
      <c r="AB58" s="76" t="s">
        <v>174</v>
      </c>
      <c r="AC58" s="76" t="s">
        <v>175</v>
      </c>
      <c r="AD58" s="102" t="s">
        <v>84</v>
      </c>
    </row>
    <row r="59" spans="1:30" x14ac:dyDescent="0.35">
      <c r="AA59" s="96"/>
      <c r="AB59" s="76" t="s">
        <v>178</v>
      </c>
      <c r="AC59" s="76" t="s">
        <v>179</v>
      </c>
      <c r="AD59" s="102" t="s">
        <v>92</v>
      </c>
    </row>
    <row r="60" spans="1:30" x14ac:dyDescent="0.35">
      <c r="AA60" s="96"/>
      <c r="AB60" s="76" t="s">
        <v>182</v>
      </c>
      <c r="AC60" s="76" t="s">
        <v>183</v>
      </c>
      <c r="AD60" s="102" t="s">
        <v>98</v>
      </c>
    </row>
    <row r="61" spans="1:30" ht="87" x14ac:dyDescent="0.35">
      <c r="A61" s="167" t="s">
        <v>711</v>
      </c>
      <c r="B61" s="22" t="s">
        <v>712</v>
      </c>
      <c r="C61" s="21" t="s">
        <v>716</v>
      </c>
      <c r="AA61" s="96"/>
      <c r="AB61" s="76" t="s">
        <v>186</v>
      </c>
      <c r="AC61" s="76"/>
      <c r="AD61" s="102" t="s">
        <v>107</v>
      </c>
    </row>
    <row r="62" spans="1:30" ht="101.5" x14ac:dyDescent="0.35">
      <c r="A62" s="167" t="s">
        <v>712</v>
      </c>
      <c r="B62" s="22" t="s">
        <v>713</v>
      </c>
      <c r="C62" s="21" t="s">
        <v>715</v>
      </c>
      <c r="AA62" s="96" t="s">
        <v>190</v>
      </c>
      <c r="AB62" s="76" t="s">
        <v>67</v>
      </c>
      <c r="AC62" s="76" t="s">
        <v>171</v>
      </c>
      <c r="AD62" s="102" t="s">
        <v>69</v>
      </c>
    </row>
    <row r="63" spans="1:30" ht="72.5" x14ac:dyDescent="0.35">
      <c r="A63" s="167" t="s">
        <v>713</v>
      </c>
      <c r="B63" s="22" t="s">
        <v>711</v>
      </c>
      <c r="C63" s="21" t="s">
        <v>714</v>
      </c>
      <c r="AA63" s="96"/>
      <c r="AB63" s="76" t="s">
        <v>174</v>
      </c>
      <c r="AC63" s="76" t="s">
        <v>175</v>
      </c>
      <c r="AD63" s="102" t="s">
        <v>84</v>
      </c>
    </row>
    <row r="64" spans="1:30" x14ac:dyDescent="0.35">
      <c r="AA64" s="96"/>
      <c r="AB64" s="76" t="s">
        <v>178</v>
      </c>
      <c r="AC64" s="76" t="s">
        <v>179</v>
      </c>
      <c r="AD64" s="102" t="s">
        <v>92</v>
      </c>
    </row>
    <row r="65" spans="27:30" x14ac:dyDescent="0.35">
      <c r="AA65" s="96"/>
      <c r="AB65" s="76" t="s">
        <v>182</v>
      </c>
      <c r="AC65" s="76" t="s">
        <v>183</v>
      </c>
      <c r="AD65" s="102" t="s">
        <v>98</v>
      </c>
    </row>
    <row r="66" spans="27:30" x14ac:dyDescent="0.35">
      <c r="AA66" s="96"/>
      <c r="AB66" s="76" t="s">
        <v>186</v>
      </c>
      <c r="AC66" s="76"/>
      <c r="AD66" s="102" t="s">
        <v>107</v>
      </c>
    </row>
    <row r="67" spans="27:30" x14ac:dyDescent="0.35">
      <c r="AA67" s="96" t="s">
        <v>161</v>
      </c>
      <c r="AB67" s="76" t="s">
        <v>67</v>
      </c>
      <c r="AC67" s="76" t="s">
        <v>68</v>
      </c>
      <c r="AD67" s="102" t="s">
        <v>69</v>
      </c>
    </row>
    <row r="68" spans="27:30" x14ac:dyDescent="0.35">
      <c r="AA68" s="96"/>
      <c r="AB68" s="76" t="s">
        <v>82</v>
      </c>
      <c r="AC68" s="76" t="s">
        <v>83</v>
      </c>
      <c r="AD68" s="102" t="s">
        <v>84</v>
      </c>
    </row>
    <row r="69" spans="27:30" x14ac:dyDescent="0.35">
      <c r="AA69" s="96"/>
      <c r="AB69" s="76" t="s">
        <v>90</v>
      </c>
      <c r="AC69" s="76" t="s">
        <v>91</v>
      </c>
      <c r="AD69" s="102" t="s">
        <v>92</v>
      </c>
    </row>
    <row r="70" spans="27:30" x14ac:dyDescent="0.35">
      <c r="AA70" s="96"/>
      <c r="AB70" s="76" t="s">
        <v>96</v>
      </c>
      <c r="AC70" s="76" t="s">
        <v>97</v>
      </c>
      <c r="AD70" s="102" t="s">
        <v>98</v>
      </c>
    </row>
    <row r="71" spans="27:30" x14ac:dyDescent="0.35">
      <c r="AA71" s="96"/>
      <c r="AB71" s="76" t="s">
        <v>106</v>
      </c>
      <c r="AC71" s="76"/>
      <c r="AD71" s="102" t="s">
        <v>107</v>
      </c>
    </row>
    <row r="72" spans="27:30" x14ac:dyDescent="0.35">
      <c r="AA72" s="96" t="s">
        <v>159</v>
      </c>
      <c r="AB72" s="76" t="s">
        <v>67</v>
      </c>
      <c r="AC72" s="76" t="s">
        <v>68</v>
      </c>
      <c r="AD72" s="102" t="s">
        <v>69</v>
      </c>
    </row>
    <row r="73" spans="27:30" x14ac:dyDescent="0.35">
      <c r="AA73" s="96"/>
      <c r="AB73" s="76" t="s">
        <v>82</v>
      </c>
      <c r="AC73" s="76" t="s">
        <v>83</v>
      </c>
      <c r="AD73" s="102" t="s">
        <v>84</v>
      </c>
    </row>
    <row r="74" spans="27:30" x14ac:dyDescent="0.35">
      <c r="AA74" s="96"/>
      <c r="AB74" s="76" t="s">
        <v>90</v>
      </c>
      <c r="AC74" s="76" t="s">
        <v>91</v>
      </c>
      <c r="AD74" s="102" t="s">
        <v>92</v>
      </c>
    </row>
    <row r="75" spans="27:30" x14ac:dyDescent="0.35">
      <c r="AA75" s="96"/>
      <c r="AB75" s="76" t="s">
        <v>96</v>
      </c>
      <c r="AC75" s="76" t="s">
        <v>97</v>
      </c>
      <c r="AD75" s="102" t="s">
        <v>98</v>
      </c>
    </row>
    <row r="76" spans="27:30" x14ac:dyDescent="0.35">
      <c r="AA76" s="96"/>
      <c r="AB76" s="76" t="s">
        <v>106</v>
      </c>
      <c r="AC76" s="76"/>
      <c r="AD76" s="102" t="s">
        <v>107</v>
      </c>
    </row>
    <row r="77" spans="27:30" x14ac:dyDescent="0.35">
      <c r="AA77" s="96" t="s">
        <v>583</v>
      </c>
      <c r="AB77" s="76" t="s">
        <v>67</v>
      </c>
      <c r="AC77" s="76" t="s">
        <v>171</v>
      </c>
      <c r="AD77" s="102" t="s">
        <v>69</v>
      </c>
    </row>
    <row r="78" spans="27:30" x14ac:dyDescent="0.35">
      <c r="AA78" s="96"/>
      <c r="AB78" s="76" t="s">
        <v>174</v>
      </c>
      <c r="AC78" s="76" t="s">
        <v>175</v>
      </c>
      <c r="AD78" s="102" t="s">
        <v>84</v>
      </c>
    </row>
    <row r="79" spans="27:30" x14ac:dyDescent="0.35">
      <c r="AA79" s="96"/>
      <c r="AB79" s="76" t="s">
        <v>178</v>
      </c>
      <c r="AC79" s="76" t="s">
        <v>179</v>
      </c>
      <c r="AD79" s="102" t="s">
        <v>92</v>
      </c>
    </row>
    <row r="80" spans="27:30" x14ac:dyDescent="0.35">
      <c r="AA80" s="96"/>
      <c r="AB80" s="76" t="s">
        <v>182</v>
      </c>
      <c r="AC80" s="76" t="s">
        <v>183</v>
      </c>
      <c r="AD80" s="102" t="s">
        <v>98</v>
      </c>
    </row>
    <row r="81" spans="27:30" x14ac:dyDescent="0.35">
      <c r="AA81" s="97"/>
      <c r="AB81" s="77" t="s">
        <v>186</v>
      </c>
      <c r="AC81" s="77"/>
      <c r="AD81" s="103" t="s">
        <v>107</v>
      </c>
    </row>
    <row r="82" spans="27:30" x14ac:dyDescent="0.35">
      <c r="AA82" s="21" t="s">
        <v>584</v>
      </c>
      <c r="AB82" s="21" t="s">
        <v>67</v>
      </c>
      <c r="AC82" s="21" t="s">
        <v>171</v>
      </c>
      <c r="AD82" s="23" t="s">
        <v>69</v>
      </c>
    </row>
    <row r="83" spans="27:30" x14ac:dyDescent="0.35">
      <c r="AB83" s="21" t="s">
        <v>174</v>
      </c>
      <c r="AC83" s="21" t="s">
        <v>175</v>
      </c>
      <c r="AD83" s="23" t="s">
        <v>84</v>
      </c>
    </row>
    <row r="84" spans="27:30" x14ac:dyDescent="0.35">
      <c r="AB84" s="21" t="s">
        <v>178</v>
      </c>
      <c r="AC84" s="21" t="s">
        <v>179</v>
      </c>
      <c r="AD84" s="23" t="s">
        <v>92</v>
      </c>
    </row>
    <row r="85" spans="27:30" x14ac:dyDescent="0.35">
      <c r="AB85" s="21" t="s">
        <v>182</v>
      </c>
      <c r="AC85" s="21" t="s">
        <v>183</v>
      </c>
      <c r="AD85" s="23" t="s">
        <v>98</v>
      </c>
    </row>
    <row r="86" spans="27:30" x14ac:dyDescent="0.35">
      <c r="AB86" s="21" t="s">
        <v>186</v>
      </c>
      <c r="AD86" s="23" t="s">
        <v>107</v>
      </c>
    </row>
    <row r="87" spans="27:30" x14ac:dyDescent="0.35">
      <c r="AA87" s="21" t="s">
        <v>585</v>
      </c>
      <c r="AB87" s="21" t="s">
        <v>67</v>
      </c>
      <c r="AC87" s="21" t="s">
        <v>171</v>
      </c>
      <c r="AD87" s="21" t="s">
        <v>69</v>
      </c>
    </row>
    <row r="88" spans="27:30" x14ac:dyDescent="0.35">
      <c r="AB88" s="21" t="s">
        <v>174</v>
      </c>
      <c r="AC88" s="21" t="s">
        <v>175</v>
      </c>
      <c r="AD88" s="21" t="s">
        <v>84</v>
      </c>
    </row>
    <row r="89" spans="27:30" x14ac:dyDescent="0.35">
      <c r="AB89" s="21" t="s">
        <v>178</v>
      </c>
      <c r="AC89" s="21" t="s">
        <v>179</v>
      </c>
      <c r="AD89" s="21" t="s">
        <v>92</v>
      </c>
    </row>
    <row r="90" spans="27:30" x14ac:dyDescent="0.35">
      <c r="AB90" s="21" t="s">
        <v>182</v>
      </c>
      <c r="AC90" s="21" t="s">
        <v>183</v>
      </c>
      <c r="AD90" s="21" t="s">
        <v>98</v>
      </c>
    </row>
    <row r="91" spans="27:30" x14ac:dyDescent="0.35">
      <c r="AB91" s="21" t="s">
        <v>186</v>
      </c>
      <c r="AD91" s="21" t="s">
        <v>107</v>
      </c>
    </row>
    <row r="92" spans="27:30" x14ac:dyDescent="0.35">
      <c r="AA92" s="21" t="s">
        <v>682</v>
      </c>
      <c r="AB92" s="21" t="s">
        <v>67</v>
      </c>
      <c r="AC92" s="21" t="s">
        <v>171</v>
      </c>
      <c r="AD92" s="21" t="s">
        <v>69</v>
      </c>
    </row>
    <row r="93" spans="27:30" x14ac:dyDescent="0.35">
      <c r="AB93" s="21" t="s">
        <v>174</v>
      </c>
      <c r="AC93" s="21" t="s">
        <v>175</v>
      </c>
      <c r="AD93" s="21" t="s">
        <v>84</v>
      </c>
    </row>
    <row r="94" spans="27:30" x14ac:dyDescent="0.35">
      <c r="AB94" s="21" t="s">
        <v>178</v>
      </c>
      <c r="AC94" s="21" t="s">
        <v>179</v>
      </c>
      <c r="AD94" s="21" t="s">
        <v>92</v>
      </c>
    </row>
    <row r="95" spans="27:30" x14ac:dyDescent="0.35">
      <c r="AB95" s="21" t="s">
        <v>182</v>
      </c>
      <c r="AC95" s="21" t="s">
        <v>183</v>
      </c>
      <c r="AD95" s="21" t="s">
        <v>98</v>
      </c>
    </row>
    <row r="96" spans="27:30" x14ac:dyDescent="0.35">
      <c r="AB96" s="21" t="s">
        <v>186</v>
      </c>
      <c r="AD96" s="21" t="s">
        <v>107</v>
      </c>
    </row>
    <row r="97" spans="27:30" x14ac:dyDescent="0.35">
      <c r="AA97" s="21" t="s">
        <v>693</v>
      </c>
      <c r="AB97" s="21" t="s">
        <v>67</v>
      </c>
      <c r="AC97" s="21" t="s">
        <v>694</v>
      </c>
      <c r="AD97" s="21" t="s">
        <v>69</v>
      </c>
    </row>
    <row r="98" spans="27:30" x14ac:dyDescent="0.35">
      <c r="AB98" s="21" t="s">
        <v>695</v>
      </c>
      <c r="AC98" s="21" t="s">
        <v>696</v>
      </c>
      <c r="AD98" s="21" t="s">
        <v>84</v>
      </c>
    </row>
    <row r="99" spans="27:30" x14ac:dyDescent="0.35">
      <c r="AB99" s="21" t="s">
        <v>697</v>
      </c>
      <c r="AC99" s="21" t="s">
        <v>698</v>
      </c>
      <c r="AD99" s="21" t="s">
        <v>92</v>
      </c>
    </row>
    <row r="100" spans="27:30" x14ac:dyDescent="0.35">
      <c r="AB100" s="21" t="s">
        <v>699</v>
      </c>
      <c r="AC100" s="21" t="s">
        <v>700</v>
      </c>
      <c r="AD100" s="21" t="s">
        <v>98</v>
      </c>
    </row>
    <row r="101" spans="27:30" x14ac:dyDescent="0.35">
      <c r="AB101" s="21" t="s">
        <v>701</v>
      </c>
      <c r="AD101" s="21" t="s">
        <v>107</v>
      </c>
    </row>
    <row r="102" spans="27:30" x14ac:dyDescent="0.35">
      <c r="AA102" s="21" t="s">
        <v>702</v>
      </c>
      <c r="AB102" s="21" t="s">
        <v>67</v>
      </c>
      <c r="AC102" s="21" t="s">
        <v>703</v>
      </c>
      <c r="AD102" s="21" t="s">
        <v>69</v>
      </c>
    </row>
    <row r="103" spans="27:30" x14ac:dyDescent="0.35">
      <c r="AB103" s="21" t="s">
        <v>704</v>
      </c>
      <c r="AC103" s="21" t="s">
        <v>705</v>
      </c>
      <c r="AD103" s="21" t="s">
        <v>84</v>
      </c>
    </row>
    <row r="104" spans="27:30" x14ac:dyDescent="0.35">
      <c r="AB104" s="21" t="s">
        <v>706</v>
      </c>
      <c r="AC104" s="21" t="s">
        <v>707</v>
      </c>
      <c r="AD104" s="21" t="s">
        <v>92</v>
      </c>
    </row>
    <row r="105" spans="27:30" x14ac:dyDescent="0.35">
      <c r="AB105" s="21" t="s">
        <v>708</v>
      </c>
      <c r="AC105" s="21" t="s">
        <v>709</v>
      </c>
      <c r="AD105" s="21" t="s">
        <v>98</v>
      </c>
    </row>
    <row r="106" spans="27:30" x14ac:dyDescent="0.35">
      <c r="AB106" s="21" t="s">
        <v>710</v>
      </c>
      <c r="AD106" s="21" t="s">
        <v>107</v>
      </c>
    </row>
    <row r="107" spans="27:30" x14ac:dyDescent="0.35">
      <c r="AA107" s="21" t="s">
        <v>738</v>
      </c>
      <c r="AB107" s="21" t="s">
        <v>67</v>
      </c>
      <c r="AC107" s="21" t="s">
        <v>703</v>
      </c>
      <c r="AD107" s="21" t="s">
        <v>69</v>
      </c>
    </row>
    <row r="108" spans="27:30" x14ac:dyDescent="0.35">
      <c r="AB108" s="21" t="s">
        <v>704</v>
      </c>
      <c r="AC108" s="21" t="s">
        <v>705</v>
      </c>
      <c r="AD108" s="21" t="s">
        <v>84</v>
      </c>
    </row>
    <row r="109" spans="27:30" x14ac:dyDescent="0.35">
      <c r="AB109" s="21" t="s">
        <v>706</v>
      </c>
      <c r="AC109" s="21" t="s">
        <v>707</v>
      </c>
      <c r="AD109" s="21" t="s">
        <v>92</v>
      </c>
    </row>
    <row r="110" spans="27:30" x14ac:dyDescent="0.35">
      <c r="AB110" s="21" t="s">
        <v>708</v>
      </c>
      <c r="AC110" s="21" t="s">
        <v>709</v>
      </c>
      <c r="AD110" s="21" t="s">
        <v>98</v>
      </c>
    </row>
    <row r="111" spans="27:30" x14ac:dyDescent="0.35">
      <c r="AB111" s="21" t="s">
        <v>710</v>
      </c>
      <c r="AD111" s="21" t="s">
        <v>107</v>
      </c>
    </row>
    <row r="112" spans="27:30" x14ac:dyDescent="0.35">
      <c r="AA112" s="21" t="s">
        <v>739</v>
      </c>
      <c r="AB112" s="21" t="s">
        <v>67</v>
      </c>
      <c r="AC112" s="21" t="s">
        <v>703</v>
      </c>
      <c r="AD112" s="21" t="s">
        <v>69</v>
      </c>
    </row>
    <row r="113" spans="27:30" x14ac:dyDescent="0.35">
      <c r="AB113" s="21" t="s">
        <v>704</v>
      </c>
      <c r="AC113" s="21" t="s">
        <v>705</v>
      </c>
      <c r="AD113" s="21" t="s">
        <v>84</v>
      </c>
    </row>
    <row r="114" spans="27:30" x14ac:dyDescent="0.35">
      <c r="AB114" s="21" t="s">
        <v>706</v>
      </c>
      <c r="AC114" s="21" t="s">
        <v>707</v>
      </c>
      <c r="AD114" s="21" t="s">
        <v>92</v>
      </c>
    </row>
    <row r="115" spans="27:30" x14ac:dyDescent="0.35">
      <c r="AB115" s="21" t="s">
        <v>708</v>
      </c>
      <c r="AC115" s="21" t="s">
        <v>709</v>
      </c>
      <c r="AD115" s="21" t="s">
        <v>98</v>
      </c>
    </row>
    <row r="116" spans="27:30" x14ac:dyDescent="0.35">
      <c r="AB116" s="21" t="s">
        <v>710</v>
      </c>
      <c r="AD116" s="21" t="s">
        <v>107</v>
      </c>
    </row>
    <row r="117" spans="27:30" x14ac:dyDescent="0.35">
      <c r="AA117" s="21" t="s">
        <v>740</v>
      </c>
      <c r="AB117" s="21" t="s">
        <v>67</v>
      </c>
      <c r="AC117" s="21" t="s">
        <v>741</v>
      </c>
      <c r="AD117" s="21" t="s">
        <v>69</v>
      </c>
    </row>
    <row r="118" spans="27:30" x14ac:dyDescent="0.35">
      <c r="AB118" s="21" t="s">
        <v>742</v>
      </c>
      <c r="AC118" s="21" t="s">
        <v>743</v>
      </c>
      <c r="AD118" s="21" t="s">
        <v>98</v>
      </c>
    </row>
    <row r="119" spans="27:30" x14ac:dyDescent="0.35">
      <c r="AB119" s="21" t="s">
        <v>744</v>
      </c>
      <c r="AD119" s="21" t="s">
        <v>107</v>
      </c>
    </row>
    <row r="120" spans="27:30" x14ac:dyDescent="0.35">
      <c r="AA120" s="21" t="s">
        <v>754</v>
      </c>
      <c r="AB120" s="21" t="s">
        <v>67</v>
      </c>
      <c r="AC120" s="21" t="s">
        <v>741</v>
      </c>
      <c r="AD120" s="21" t="s">
        <v>69</v>
      </c>
    </row>
    <row r="121" spans="27:30" x14ac:dyDescent="0.35">
      <c r="AB121" s="21" t="s">
        <v>742</v>
      </c>
      <c r="AC121" s="21" t="s">
        <v>743</v>
      </c>
      <c r="AD121" s="21" t="s">
        <v>98</v>
      </c>
    </row>
    <row r="122" spans="27:30" x14ac:dyDescent="0.35">
      <c r="AB122" s="21" t="s">
        <v>744</v>
      </c>
      <c r="AD122" s="21" t="s">
        <v>107</v>
      </c>
    </row>
    <row r="123" spans="27:30" x14ac:dyDescent="0.35">
      <c r="AA123" s="21">
        <v>2023</v>
      </c>
      <c r="AB123" s="21">
        <v>0</v>
      </c>
      <c r="AC123" s="21">
        <v>288000</v>
      </c>
      <c r="AD123" s="21">
        <v>10</v>
      </c>
    </row>
    <row r="124" spans="27:30" x14ac:dyDescent="0.35">
      <c r="AB124" s="21">
        <v>288001</v>
      </c>
      <c r="AC124" s="21">
        <v>388000</v>
      </c>
      <c r="AD124" s="21">
        <v>25</v>
      </c>
    </row>
    <row r="125" spans="27:30" x14ac:dyDescent="0.35">
      <c r="AB125" s="21">
        <v>388001</v>
      </c>
      <c r="AC125" s="21">
        <v>6000000</v>
      </c>
      <c r="AD125" s="21">
        <v>30</v>
      </c>
    </row>
    <row r="126" spans="27:30" x14ac:dyDescent="0.35">
      <c r="AB126" s="21">
        <v>6000001</v>
      </c>
      <c r="AC126" s="21">
        <v>9600000</v>
      </c>
      <c r="AD126" s="21">
        <v>32.5</v>
      </c>
    </row>
    <row r="127" spans="27:30" x14ac:dyDescent="0.35">
      <c r="AB127" s="21">
        <v>9600001</v>
      </c>
      <c r="AD127" s="21">
        <v>35</v>
      </c>
    </row>
    <row r="128" spans="27:30" x14ac:dyDescent="0.35">
      <c r="AA128" s="21">
        <v>2024</v>
      </c>
      <c r="AB128" s="21">
        <v>0</v>
      </c>
      <c r="AC128" s="21">
        <v>288000</v>
      </c>
      <c r="AD128" s="21">
        <v>10</v>
      </c>
    </row>
    <row r="129" spans="27:30" x14ac:dyDescent="0.35">
      <c r="AB129" s="21">
        <v>288001</v>
      </c>
      <c r="AC129" s="21">
        <v>388000</v>
      </c>
      <c r="AD129" s="21">
        <v>25</v>
      </c>
    </row>
    <row r="130" spans="27:30" x14ac:dyDescent="0.35">
      <c r="AB130" s="21">
        <v>388001</v>
      </c>
      <c r="AC130" s="21">
        <v>6000000</v>
      </c>
      <c r="AD130" s="21">
        <v>30</v>
      </c>
    </row>
    <row r="131" spans="27:30" x14ac:dyDescent="0.35">
      <c r="AB131" s="21">
        <v>6000001</v>
      </c>
      <c r="AC131" s="21">
        <v>9600000</v>
      </c>
      <c r="AD131" s="21">
        <v>32.5</v>
      </c>
    </row>
    <row r="132" spans="27:30" x14ac:dyDescent="0.35">
      <c r="AB132" s="21">
        <v>9600001</v>
      </c>
      <c r="AD132" s="21">
        <v>35</v>
      </c>
    </row>
    <row r="133" spans="27:30" x14ac:dyDescent="0.35">
      <c r="AA133" s="21" t="s">
        <v>814</v>
      </c>
      <c r="AB133" s="21" t="s">
        <v>67</v>
      </c>
      <c r="AC133" s="21" t="s">
        <v>741</v>
      </c>
      <c r="AD133" s="21" t="s">
        <v>69</v>
      </c>
    </row>
    <row r="134" spans="27:30" x14ac:dyDescent="0.35">
      <c r="AB134" s="21" t="s">
        <v>742</v>
      </c>
      <c r="AC134" s="21" t="s">
        <v>743</v>
      </c>
      <c r="AD134" s="21" t="s">
        <v>98</v>
      </c>
    </row>
    <row r="135" spans="27:30" x14ac:dyDescent="0.35">
      <c r="AB135" s="21" t="s">
        <v>744</v>
      </c>
      <c r="AC135" s="21" t="s">
        <v>815</v>
      </c>
      <c r="AD135" s="21" t="s">
        <v>107</v>
      </c>
    </row>
    <row r="136" spans="27:30" x14ac:dyDescent="0.35">
      <c r="AB136" s="21" t="s">
        <v>816</v>
      </c>
      <c r="AC136" s="21" t="s">
        <v>817</v>
      </c>
      <c r="AD136" s="21" t="s">
        <v>818</v>
      </c>
    </row>
    <row r="137" spans="27:30" x14ac:dyDescent="0.35">
      <c r="AB137" s="21" t="s">
        <v>819</v>
      </c>
      <c r="AD137" s="21" t="s">
        <v>820</v>
      </c>
    </row>
    <row r="138" spans="27:30" x14ac:dyDescent="0.35">
      <c r="AA138" s="21" t="s">
        <v>1191</v>
      </c>
      <c r="AB138" s="21" t="s">
        <v>67</v>
      </c>
      <c r="AC138" s="21" t="s">
        <v>741</v>
      </c>
      <c r="AD138" s="21" t="s">
        <v>69</v>
      </c>
    </row>
    <row r="139" spans="27:30" x14ac:dyDescent="0.35">
      <c r="AB139" s="21" t="s">
        <v>742</v>
      </c>
      <c r="AC139" s="21" t="s">
        <v>743</v>
      </c>
      <c r="AD139" s="21" t="s">
        <v>98</v>
      </c>
    </row>
    <row r="140" spans="27:30" x14ac:dyDescent="0.35">
      <c r="AB140" s="21" t="s">
        <v>744</v>
      </c>
      <c r="AC140" s="21" t="s">
        <v>815</v>
      </c>
      <c r="AD140" s="21" t="s">
        <v>107</v>
      </c>
    </row>
    <row r="141" spans="27:30" x14ac:dyDescent="0.35">
      <c r="AB141" s="21" t="s">
        <v>816</v>
      </c>
      <c r="AC141" s="21" t="s">
        <v>817</v>
      </c>
      <c r="AD141" s="21" t="s">
        <v>818</v>
      </c>
    </row>
    <row r="142" spans="27:30" x14ac:dyDescent="0.35">
      <c r="AB142" s="21" t="s">
        <v>819</v>
      </c>
      <c r="AD142" s="21" t="s">
        <v>820</v>
      </c>
    </row>
  </sheetData>
  <sheetProtection password="94AB" sheet="1" objects="1" scenarios="1" selectLockedCells="1"/>
  <pageMargins left="0.7" right="0.7" top="0.75" bottom="0.75" header="0.51180555555555551" footer="0.51180555555555551"/>
  <pageSetup firstPageNumber="0" orientation="portrait" horizontalDpi="300" verticalDpi="300" r:id="rId1"/>
  <headerFooter alignWithMargins="0"/>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6"/>
  <sheetViews>
    <sheetView topLeftCell="A239" workbookViewId="0">
      <selection activeCell="BW65" sqref="BW65"/>
    </sheetView>
  </sheetViews>
  <sheetFormatPr defaultColWidth="9.1796875" defaultRowHeight="14.5" x14ac:dyDescent="0.35"/>
  <cols>
    <col min="1" max="1" width="20" style="29" customWidth="1"/>
    <col min="2" max="2" width="38.81640625" style="29" customWidth="1"/>
    <col min="3" max="3" width="11.453125" style="29" customWidth="1"/>
    <col min="4" max="4" width="11.54296875" style="29" customWidth="1"/>
    <col min="5" max="5" width="34.54296875" style="29" customWidth="1"/>
    <col min="6" max="6" width="35.1796875" style="29" customWidth="1"/>
    <col min="7" max="8" width="26.453125" style="29" customWidth="1"/>
    <col min="9" max="9" width="9.1796875" style="29"/>
    <col min="10" max="10" width="45.453125" style="29" customWidth="1"/>
    <col min="11" max="16384" width="9.1796875" style="29"/>
  </cols>
  <sheetData>
    <row r="1" spans="1:10" x14ac:dyDescent="0.35">
      <c r="A1" s="29" t="s">
        <v>392</v>
      </c>
      <c r="B1" s="29" t="s">
        <v>314</v>
      </c>
      <c r="C1" s="29" t="s">
        <v>393</v>
      </c>
      <c r="D1" s="29" t="s">
        <v>394</v>
      </c>
      <c r="E1" s="29" t="s">
        <v>395</v>
      </c>
      <c r="F1" s="29" t="s">
        <v>396</v>
      </c>
      <c r="G1" s="29" t="s">
        <v>397</v>
      </c>
      <c r="H1" s="29" t="s">
        <v>396</v>
      </c>
      <c r="J1" s="29" t="s">
        <v>398</v>
      </c>
    </row>
    <row r="2" spans="1:10" ht="43.5" x14ac:dyDescent="0.35">
      <c r="A2" s="111" t="s">
        <v>399</v>
      </c>
      <c r="B2" s="112" t="s">
        <v>400</v>
      </c>
      <c r="C2" s="113">
        <v>11</v>
      </c>
      <c r="D2" s="113" t="s">
        <v>267</v>
      </c>
      <c r="E2" s="112" t="s">
        <v>401</v>
      </c>
      <c r="F2" s="112" t="str">
        <f t="shared" ref="F2:F6" si="0">CONCATENATE(B2,MsgMandat)</f>
        <v>Employer's Personal Identification Number is Mandatory field.</v>
      </c>
      <c r="G2" s="112" t="s">
        <v>402</v>
      </c>
      <c r="H2" s="112" t="s">
        <v>403</v>
      </c>
      <c r="I2" s="113"/>
      <c r="J2" s="114" t="s">
        <v>404</v>
      </c>
    </row>
    <row r="3" spans="1:10" x14ac:dyDescent="0.35">
      <c r="A3" s="115" t="s">
        <v>399</v>
      </c>
      <c r="B3" s="116" t="s">
        <v>405</v>
      </c>
      <c r="C3" s="117">
        <v>25</v>
      </c>
      <c r="D3" s="117" t="s">
        <v>267</v>
      </c>
      <c r="E3" s="116" t="s">
        <v>406</v>
      </c>
      <c r="F3" s="116" t="str">
        <f t="shared" si="0"/>
        <v>Type of Return is Mandatory field.</v>
      </c>
      <c r="G3" s="116"/>
      <c r="H3" s="116"/>
      <c r="I3" s="117"/>
      <c r="J3" s="118" t="s">
        <v>404</v>
      </c>
    </row>
    <row r="4" spans="1:10" x14ac:dyDescent="0.35">
      <c r="A4" s="115" t="s">
        <v>399</v>
      </c>
      <c r="B4" s="116" t="s">
        <v>407</v>
      </c>
      <c r="C4" s="117">
        <v>25</v>
      </c>
      <c r="D4" s="117" t="s">
        <v>267</v>
      </c>
      <c r="E4" s="116" t="s">
        <v>408</v>
      </c>
      <c r="F4" s="116" t="str">
        <f t="shared" si="0"/>
        <v>Entity Type is Mandatory field.</v>
      </c>
      <c r="G4" s="116"/>
      <c r="H4" s="116"/>
      <c r="I4" s="117"/>
      <c r="J4" s="118" t="s">
        <v>404</v>
      </c>
    </row>
    <row r="5" spans="1:10" ht="29" x14ac:dyDescent="0.35">
      <c r="A5" s="115" t="s">
        <v>399</v>
      </c>
      <c r="B5" s="116" t="s">
        <v>409</v>
      </c>
      <c r="C5" s="117">
        <v>25</v>
      </c>
      <c r="D5" s="117" t="s">
        <v>267</v>
      </c>
      <c r="E5" s="116" t="s">
        <v>410</v>
      </c>
      <c r="F5" s="116" t="str">
        <f t="shared" si="0"/>
        <v>Return Period From is Mandatory field.</v>
      </c>
      <c r="G5" s="116"/>
      <c r="H5" s="116"/>
      <c r="I5" s="117"/>
      <c r="J5" s="118" t="s">
        <v>404</v>
      </c>
    </row>
    <row r="6" spans="1:10" x14ac:dyDescent="0.35">
      <c r="A6" s="119" t="s">
        <v>399</v>
      </c>
      <c r="B6" s="120" t="s">
        <v>411</v>
      </c>
      <c r="C6" s="121">
        <v>4</v>
      </c>
      <c r="D6" s="121" t="s">
        <v>267</v>
      </c>
      <c r="E6" s="120" t="s">
        <v>412</v>
      </c>
      <c r="F6" s="120" t="str">
        <f t="shared" si="0"/>
        <v>Return Period To is Mandatory field.</v>
      </c>
      <c r="G6" s="120"/>
      <c r="H6" s="120"/>
      <c r="I6" s="121"/>
      <c r="J6" s="122" t="s">
        <v>404</v>
      </c>
    </row>
  </sheetData>
  <sheetProtection sheet="1" objects="1" scenarios="1" selectLockedCells="1"/>
  <pageMargins left="0.7" right="0.7" top="0.75" bottom="0.75" header="0.51180555555555551" footer="0.51180555555555551"/>
  <pageSetup firstPageNumber="0"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H25"/>
  <sheetViews>
    <sheetView tabSelected="1" workbookViewId="0">
      <selection activeCell="B20" sqref="B20"/>
    </sheetView>
  </sheetViews>
  <sheetFormatPr defaultColWidth="0" defaultRowHeight="15" customHeight="1" zeroHeight="1" x14ac:dyDescent="0.35"/>
  <cols>
    <col min="1" max="1" width="9.1796875" style="158" customWidth="1"/>
    <col min="2" max="2" width="24.81640625" customWidth="1"/>
    <col min="3" max="3" width="8.81640625" customWidth="1"/>
    <col min="4" max="4" width="114.81640625" customWidth="1"/>
    <col min="5" max="8" width="9.1796875" style="158" customWidth="1"/>
  </cols>
  <sheetData>
    <row r="1" spans="1:8" ht="13.5" customHeight="1" x14ac:dyDescent="0.35">
      <c r="A1" s="202"/>
      <c r="B1" s="203" t="s">
        <v>683</v>
      </c>
      <c r="C1" s="204"/>
      <c r="D1" s="204"/>
      <c r="E1" s="202"/>
      <c r="F1" s="202"/>
      <c r="G1" s="202"/>
      <c r="H1" s="202"/>
    </row>
    <row r="2" spans="1:8" ht="14.25" customHeight="1" x14ac:dyDescent="0.35">
      <c r="A2" s="202"/>
      <c r="B2" s="204"/>
      <c r="C2" s="204"/>
      <c r="D2" s="204"/>
      <c r="E2" s="202"/>
      <c r="F2" s="202"/>
      <c r="G2" s="202"/>
      <c r="H2" s="202"/>
    </row>
    <row r="3" spans="1:8" s="159" customFormat="1" ht="12" customHeight="1" x14ac:dyDescent="0.35">
      <c r="A3" s="202"/>
      <c r="B3" s="204"/>
      <c r="C3" s="204"/>
      <c r="D3" s="204"/>
      <c r="E3" s="202"/>
      <c r="F3" s="202"/>
      <c r="G3" s="202"/>
      <c r="H3" s="202"/>
    </row>
    <row r="4" spans="1:8" s="159" customFormat="1" ht="15.5" x14ac:dyDescent="0.35">
      <c r="A4" s="202"/>
      <c r="B4" s="205" t="s">
        <v>684</v>
      </c>
      <c r="C4" s="205"/>
      <c r="D4" s="205"/>
      <c r="E4" s="202"/>
      <c r="F4" s="202"/>
      <c r="G4" s="202"/>
      <c r="H4" s="202"/>
    </row>
    <row r="5" spans="1:8" s="159" customFormat="1" ht="15.5" x14ac:dyDescent="0.35">
      <c r="A5" s="202"/>
      <c r="B5" s="160" t="s">
        <v>1</v>
      </c>
      <c r="C5" s="161"/>
      <c r="D5" s="162"/>
      <c r="E5" s="202"/>
      <c r="F5" s="202"/>
      <c r="G5" s="202"/>
      <c r="H5" s="202"/>
    </row>
    <row r="6" spans="1:8" s="159" customFormat="1" ht="15.5" x14ac:dyDescent="0.35">
      <c r="A6" s="202"/>
      <c r="B6" s="163"/>
      <c r="C6" s="164">
        <v>1</v>
      </c>
      <c r="D6" s="164" t="s">
        <v>3</v>
      </c>
      <c r="E6" s="202"/>
      <c r="F6" s="202"/>
      <c r="G6" s="202"/>
      <c r="H6" s="202"/>
    </row>
    <row r="7" spans="1:8" s="159" customFormat="1" ht="15.5" x14ac:dyDescent="0.35">
      <c r="A7" s="202"/>
      <c r="B7" s="163"/>
      <c r="C7" s="164">
        <v>2</v>
      </c>
      <c r="D7" s="164" t="s">
        <v>4</v>
      </c>
      <c r="E7" s="202"/>
      <c r="F7" s="202"/>
      <c r="G7" s="202"/>
      <c r="H7" s="202"/>
    </row>
    <row r="8" spans="1:8" s="159" customFormat="1" ht="15.5" x14ac:dyDescent="0.35">
      <c r="A8" s="202"/>
      <c r="B8" s="163"/>
      <c r="C8" s="164">
        <v>3</v>
      </c>
      <c r="D8" s="164" t="s">
        <v>5</v>
      </c>
      <c r="E8" s="202"/>
      <c r="F8" s="202"/>
      <c r="G8" s="202"/>
      <c r="H8" s="202"/>
    </row>
    <row r="9" spans="1:8" ht="15.5" x14ac:dyDescent="0.35">
      <c r="A9" s="202"/>
      <c r="B9" s="163"/>
      <c r="C9" s="164">
        <v>4</v>
      </c>
      <c r="D9" s="164" t="s">
        <v>6</v>
      </c>
      <c r="E9" s="202"/>
      <c r="F9" s="202"/>
      <c r="G9" s="202"/>
      <c r="H9" s="202"/>
    </row>
    <row r="10" spans="1:8" ht="5.25" customHeight="1" x14ac:dyDescent="0.35">
      <c r="A10" s="202"/>
      <c r="B10" s="163"/>
      <c r="C10" s="161"/>
      <c r="D10" s="162"/>
      <c r="E10" s="202"/>
      <c r="F10" s="202"/>
      <c r="G10" s="202"/>
      <c r="H10" s="202"/>
    </row>
    <row r="11" spans="1:8" ht="15.5" x14ac:dyDescent="0.35">
      <c r="A11" s="202"/>
      <c r="B11" s="160" t="s">
        <v>7</v>
      </c>
      <c r="C11" s="161"/>
      <c r="D11" s="162"/>
      <c r="E11" s="202"/>
      <c r="F11" s="202"/>
      <c r="G11" s="202"/>
      <c r="H11" s="202"/>
    </row>
    <row r="12" spans="1:8" ht="15.5" x14ac:dyDescent="0.35">
      <c r="A12" s="202"/>
      <c r="B12" s="163"/>
      <c r="C12" s="164">
        <v>1</v>
      </c>
      <c r="D12" s="164" t="s">
        <v>8</v>
      </c>
      <c r="E12" s="202"/>
      <c r="F12" s="202"/>
      <c r="G12" s="202"/>
      <c r="H12" s="202"/>
    </row>
    <row r="13" spans="1:8" ht="15.5" x14ac:dyDescent="0.35">
      <c r="A13" s="202"/>
      <c r="B13" s="163"/>
      <c r="C13" s="164">
        <v>2</v>
      </c>
      <c r="D13" s="164" t="s">
        <v>4</v>
      </c>
      <c r="E13" s="202"/>
      <c r="F13" s="202"/>
      <c r="G13" s="202"/>
      <c r="H13" s="202"/>
    </row>
    <row r="14" spans="1:8" ht="15.5" x14ac:dyDescent="0.35">
      <c r="A14" s="202"/>
      <c r="B14" s="163"/>
      <c r="C14" s="164">
        <v>3</v>
      </c>
      <c r="D14" s="164" t="s">
        <v>5</v>
      </c>
      <c r="E14" s="202"/>
      <c r="F14" s="202"/>
      <c r="G14" s="202"/>
      <c r="H14" s="202"/>
    </row>
    <row r="15" spans="1:8" ht="15.5" x14ac:dyDescent="0.35">
      <c r="A15" s="202"/>
      <c r="B15" s="163"/>
      <c r="C15" s="164">
        <v>4</v>
      </c>
      <c r="D15" s="164" t="s">
        <v>6</v>
      </c>
      <c r="E15" s="202"/>
      <c r="F15" s="202"/>
      <c r="G15" s="202"/>
      <c r="H15" s="202"/>
    </row>
    <row r="16" spans="1:8" ht="5.25" customHeight="1" x14ac:dyDescent="0.35">
      <c r="A16" s="202"/>
      <c r="B16" s="163"/>
      <c r="C16" s="161"/>
      <c r="D16" s="162"/>
      <c r="E16" s="202"/>
      <c r="F16" s="202"/>
      <c r="G16" s="202"/>
      <c r="H16" s="202"/>
    </row>
    <row r="17" spans="1:8" ht="15.5" x14ac:dyDescent="0.35">
      <c r="A17" s="202"/>
      <c r="B17" s="160" t="s">
        <v>9</v>
      </c>
      <c r="C17" s="161"/>
      <c r="D17" s="162"/>
      <c r="E17" s="202"/>
      <c r="F17" s="202"/>
      <c r="G17" s="202"/>
      <c r="H17" s="202"/>
    </row>
    <row r="18" spans="1:8" ht="31" x14ac:dyDescent="0.35">
      <c r="A18" s="202"/>
      <c r="B18" s="163"/>
      <c r="C18" s="164">
        <v>1</v>
      </c>
      <c r="D18" s="6" t="s">
        <v>10</v>
      </c>
      <c r="E18" s="202"/>
      <c r="F18" s="202"/>
      <c r="G18" s="202"/>
      <c r="H18" s="202"/>
    </row>
    <row r="19" spans="1:8" ht="31" x14ac:dyDescent="0.35">
      <c r="A19" s="202"/>
      <c r="B19" s="163"/>
      <c r="C19" s="164">
        <v>2</v>
      </c>
      <c r="D19" s="6" t="s">
        <v>11</v>
      </c>
      <c r="E19" s="202"/>
      <c r="F19" s="202"/>
      <c r="G19" s="202"/>
      <c r="H19" s="202"/>
    </row>
    <row r="20" spans="1:8" ht="15.5" x14ac:dyDescent="0.35">
      <c r="A20" s="202"/>
      <c r="B20" s="163"/>
      <c r="C20" s="164">
        <v>3</v>
      </c>
      <c r="D20" s="6" t="s">
        <v>6</v>
      </c>
      <c r="E20" s="202"/>
      <c r="F20" s="202"/>
      <c r="G20" s="202"/>
      <c r="H20" s="202"/>
    </row>
    <row r="21" spans="1:8" ht="15.5" x14ac:dyDescent="0.35">
      <c r="A21" s="202"/>
      <c r="B21" s="165"/>
      <c r="C21" s="164">
        <v>4</v>
      </c>
      <c r="D21" s="6" t="s">
        <v>12</v>
      </c>
      <c r="E21" s="202"/>
      <c r="F21" s="202"/>
      <c r="G21" s="202"/>
      <c r="H21" s="202"/>
    </row>
    <row r="22" spans="1:8" ht="14.5" x14ac:dyDescent="0.35">
      <c r="A22" s="202"/>
      <c r="B22" s="202"/>
      <c r="C22" s="202"/>
      <c r="D22" s="202"/>
      <c r="E22" s="202"/>
      <c r="F22" s="202"/>
      <c r="G22" s="202"/>
      <c r="H22" s="202"/>
    </row>
    <row r="23" spans="1:8" ht="14.5" x14ac:dyDescent="0.35">
      <c r="A23" s="202"/>
      <c r="B23" s="202"/>
      <c r="C23" s="202"/>
      <c r="D23" s="202"/>
      <c r="E23" s="202"/>
      <c r="F23" s="202"/>
      <c r="G23" s="202"/>
    </row>
    <row r="24" spans="1:8" ht="14.5" hidden="1" x14ac:dyDescent="0.35"/>
    <row r="25" spans="1:8" ht="14.5" hidden="1" x14ac:dyDescent="0.35">
      <c r="B25" s="27"/>
    </row>
  </sheetData>
  <sheetProtection sheet="1" objects="1" scenarios="1"/>
  <mergeCells count="6">
    <mergeCell ref="A1:A23"/>
    <mergeCell ref="B1:D3"/>
    <mergeCell ref="E1:H22"/>
    <mergeCell ref="B4:D4"/>
    <mergeCell ref="B22:D23"/>
    <mergeCell ref="E23:G2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U13"/>
  <sheetViews>
    <sheetView workbookViewId="0">
      <selection activeCell="B8" sqref="B8"/>
    </sheetView>
  </sheetViews>
  <sheetFormatPr defaultColWidth="0" defaultRowHeight="14.5" zeroHeight="1" x14ac:dyDescent="0.35"/>
  <cols>
    <col min="1" max="1" width="39.1796875" style="31" customWidth="1"/>
    <col min="2" max="2" width="27.81640625" style="31" customWidth="1"/>
    <col min="3" max="3" width="21.1796875" style="31" customWidth="1"/>
    <col min="4" max="255" width="0" style="31" hidden="1" customWidth="1"/>
    <col min="256" max="16384" width="6.453125" style="31" hidden="1"/>
  </cols>
  <sheetData>
    <row r="1" spans="1:3" ht="48.75" customHeight="1" x14ac:dyDescent="0.35">
      <c r="B1" s="206" t="s">
        <v>1100</v>
      </c>
      <c r="C1" s="206"/>
    </row>
    <row r="2" spans="1:3" ht="21" customHeight="1" x14ac:dyDescent="0.35">
      <c r="A2" s="207" t="s">
        <v>404</v>
      </c>
      <c r="B2" s="207"/>
      <c r="C2" s="32" t="s">
        <v>1189</v>
      </c>
    </row>
    <row r="3" spans="1:3" ht="31" x14ac:dyDescent="0.35">
      <c r="A3" s="33" t="s">
        <v>467</v>
      </c>
      <c r="B3" s="34"/>
      <c r="C3" s="155" t="s">
        <v>81</v>
      </c>
    </row>
    <row r="4" spans="1:3" ht="15.5" x14ac:dyDescent="0.35">
      <c r="A4" s="169" t="s">
        <v>468</v>
      </c>
      <c r="B4" s="34"/>
      <c r="C4" s="156" t="s">
        <v>486</v>
      </c>
    </row>
    <row r="5" spans="1:3" ht="15.5" x14ac:dyDescent="0.35">
      <c r="A5" s="33" t="s">
        <v>469</v>
      </c>
      <c r="B5" s="34"/>
      <c r="C5" s="155" t="str">
        <f>IF(RtnInf.ReturnType = "","",LOOKUP(RtnInf.ReturnType,ReturnTypeSorted,ReturnTypeCode))</f>
        <v/>
      </c>
    </row>
    <row r="6" spans="1:3" ht="15.5" x14ac:dyDescent="0.35">
      <c r="A6" s="33" t="s">
        <v>470</v>
      </c>
      <c r="B6" s="35"/>
      <c r="C6" s="156" t="s">
        <v>486</v>
      </c>
    </row>
    <row r="7" spans="1:3" ht="16.5" customHeight="1" x14ac:dyDescent="0.35">
      <c r="A7" s="33" t="s">
        <v>471</v>
      </c>
      <c r="B7" s="35"/>
      <c r="C7" s="156" t="s">
        <v>486</v>
      </c>
    </row>
    <row r="8" spans="1:3" ht="48.75" customHeight="1" x14ac:dyDescent="0.35">
      <c r="A8" s="33" t="s">
        <v>1099</v>
      </c>
      <c r="B8" s="63" t="s">
        <v>72</v>
      </c>
      <c r="C8" s="156"/>
    </row>
    <row r="9" spans="1:3" ht="37.5" customHeight="1" x14ac:dyDescent="0.35">
      <c r="A9" s="155" t="str">
        <f>IF(B9&lt;&gt;"",CONCATENATE("01/01/",B9),"")</f>
        <v>01/01/2016</v>
      </c>
      <c r="B9" s="71">
        <f>IF(RtnInf.RtnPrdFrom&lt;&gt;"",RIGHT(RtnInf.RtnPrdFrom,4),2016)</f>
        <v>2016</v>
      </c>
      <c r="C9" s="156" t="s">
        <v>486</v>
      </c>
    </row>
    <row r="10" spans="1:3" ht="15" customHeight="1" x14ac:dyDescent="0.35">
      <c r="A10" s="155">
        <f>IF(RtnInf.RtnPrdFrom&lt;&gt;"",MID(RtnInf.RtnPrdFrom,4,2),1)</f>
        <v>1</v>
      </c>
      <c r="B10" s="71"/>
      <c r="C10" s="156" t="s">
        <v>486</v>
      </c>
    </row>
    <row r="11" spans="1:3" ht="15" customHeight="1" x14ac:dyDescent="0.35">
      <c r="A11" s="155" t="str">
        <f>RIGHT(C2,LEN(C2)-8)</f>
        <v>30.0.3</v>
      </c>
      <c r="B11" s="71" t="str">
        <f>obligationId</f>
        <v>7</v>
      </c>
      <c r="C11" s="156"/>
    </row>
    <row r="12" spans="1:3" ht="15" customHeight="1" x14ac:dyDescent="0.35">
      <c r="A12" s="155" t="str">
        <f>templateType</f>
        <v>XLS</v>
      </c>
      <c r="B12" s="71" t="str">
        <f>officeVersion</f>
        <v>EXCEL 1997-2003</v>
      </c>
      <c r="C12" s="156" t="s">
        <v>309</v>
      </c>
    </row>
    <row r="13" spans="1:3" x14ac:dyDescent="0.35">
      <c r="A13" s="155" t="str">
        <f>moduleId</f>
        <v>2</v>
      </c>
      <c r="B13" s="71" t="str">
        <f>formId</f>
        <v>60</v>
      </c>
      <c r="C13" s="156" t="s">
        <v>486</v>
      </c>
    </row>
  </sheetData>
  <sheetProtection password="94AB" sheet="1" objects="1" scenarios="1" selectLockedCells="1"/>
  <mergeCells count="2">
    <mergeCell ref="B1:C1"/>
    <mergeCell ref="A2:B2"/>
  </mergeCells>
  <dataValidations xWindow="827" yWindow="817" count="5">
    <dataValidation type="list" allowBlank="1" showInputMessage="1" showErrorMessage="1" errorTitle="Data Error:" error="Please select data from DropDown Only." promptTitle="List:" prompt="Select data from DropDown List." sqref="B4">
      <formula1>ReturnType</formula1>
    </dataValidation>
    <dataValidation type="list" allowBlank="1" showInputMessage="1" showErrorMessage="1" errorTitle="Data Error:" error="Please select data from DropDown Only." promptTitle="List:" prompt="Select data from DropDown List." sqref="B5">
      <formula1>EntityType</formula1>
      <formula2>0</formula2>
    </dataValidation>
    <dataValidation type="textLength" allowBlank="1" showInputMessage="1" showErrorMessage="1" errorTitle="Data Error:" error="Please enter date value in dd/mm/yyyy format." promptTitle="Date:" prompt="Enter date value in dd/mm/yyyy format." sqref="B6:B7">
      <formula1>10</formula1>
      <formula2>10</formula2>
    </dataValidation>
    <dataValidation type="list" allowBlank="1" showInputMessage="1" showErrorMessage="1" errorTitle="Data Error:" error="Please enter date value in dd/mm/yyyy format." promptTitle="Date:" prompt="Enter date value in dd/mm/yyyy format." sqref="B8">
      <formula1>"Yes,No"</formula1>
    </dataValidation>
    <dataValidation type="textLength" operator="lessThan" allowBlank="1" showInputMessage="1" showErrorMessage="1" errorTitle="Data Error:" error="Please enter Employer's Personal Identification Number in proper format.  " promptTitle="Alphanumeric:" prompt="Enter alphanumeric values for PIN. " sqref="B3">
      <formula1>16</formula1>
    </dataValidation>
  </dataValidations>
  <pageMargins left="0.7" right="0.7" top="0.75" bottom="0.75" header="0.51180555555555551" footer="0.51180555555555551"/>
  <pageSetup firstPageNumber="0"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9"/>
  <sheetViews>
    <sheetView topLeftCell="T1" zoomScaleNormal="100" workbookViewId="0">
      <selection activeCell="Y5" sqref="Y5"/>
    </sheetView>
  </sheetViews>
  <sheetFormatPr defaultColWidth="0" defaultRowHeight="14.5" zeroHeight="1" x14ac:dyDescent="0.35"/>
  <cols>
    <col min="1" max="25" width="27.81640625" style="31" customWidth="1"/>
    <col min="26" max="28" width="5.1796875" style="31" customWidth="1"/>
    <col min="29" max="29" width="5.81640625" style="31" customWidth="1"/>
    <col min="30" max="16384" width="0" style="31" hidden="1"/>
  </cols>
  <sheetData>
    <row r="1" spans="1:34" ht="33.75" customHeight="1" x14ac:dyDescent="0.35">
      <c r="A1" s="209" t="s">
        <v>424</v>
      </c>
      <c r="B1" s="209"/>
      <c r="C1" s="209"/>
      <c r="D1" s="209"/>
      <c r="E1" s="209"/>
      <c r="F1" s="209"/>
      <c r="G1" s="209"/>
      <c r="H1" s="209"/>
      <c r="I1" s="209"/>
      <c r="J1" s="209"/>
      <c r="K1" s="209"/>
      <c r="L1" s="209"/>
      <c r="M1" s="209"/>
      <c r="N1" s="209"/>
      <c r="O1" s="209"/>
      <c r="P1" s="209"/>
      <c r="Q1" s="209"/>
      <c r="R1" s="209"/>
      <c r="S1" s="209"/>
      <c r="T1" s="209"/>
      <c r="U1" s="209"/>
      <c r="V1" s="209"/>
      <c r="W1" s="209"/>
      <c r="X1" s="209"/>
      <c r="Y1" s="37"/>
      <c r="Z1" s="38"/>
      <c r="AA1" s="36"/>
      <c r="AB1" s="36"/>
      <c r="AC1" s="36"/>
    </row>
    <row r="2" spans="1:34" ht="21" customHeight="1" x14ac:dyDescent="0.35">
      <c r="A2" s="210"/>
      <c r="B2" s="210"/>
      <c r="C2" s="210"/>
      <c r="D2" s="210"/>
      <c r="E2" s="211"/>
      <c r="F2" s="211"/>
      <c r="G2" s="210"/>
      <c r="H2" s="210" t="s">
        <v>472</v>
      </c>
      <c r="I2" s="210"/>
      <c r="J2" s="210"/>
      <c r="K2" s="210" t="s">
        <v>473</v>
      </c>
      <c r="L2" s="210"/>
      <c r="M2" s="211"/>
      <c r="N2" s="210"/>
      <c r="O2" s="213" t="s">
        <v>1101</v>
      </c>
      <c r="P2" s="214"/>
      <c r="Q2" s="214"/>
      <c r="R2" s="214"/>
      <c r="S2" s="214"/>
      <c r="T2" s="215"/>
      <c r="U2" s="210"/>
      <c r="V2" s="210"/>
      <c r="W2" s="210"/>
      <c r="X2" s="210"/>
      <c r="Y2" s="210"/>
      <c r="Z2" s="39"/>
      <c r="AA2" s="36"/>
      <c r="AB2" s="36"/>
      <c r="AC2" s="36"/>
    </row>
    <row r="3" spans="1:34" ht="21" customHeight="1" x14ac:dyDescent="0.35">
      <c r="A3" s="210"/>
      <c r="B3" s="210"/>
      <c r="C3" s="210"/>
      <c r="D3" s="210"/>
      <c r="E3" s="212"/>
      <c r="F3" s="212"/>
      <c r="G3" s="210"/>
      <c r="H3" s="210"/>
      <c r="I3" s="210"/>
      <c r="J3" s="210"/>
      <c r="K3" s="210"/>
      <c r="L3" s="210"/>
      <c r="M3" s="212"/>
      <c r="N3" s="210"/>
      <c r="O3" s="216"/>
      <c r="P3" s="217"/>
      <c r="Q3" s="217"/>
      <c r="R3" s="217"/>
      <c r="S3" s="217"/>
      <c r="T3" s="218"/>
      <c r="U3" s="210"/>
      <c r="V3" s="210"/>
      <c r="W3" s="210"/>
      <c r="X3" s="210"/>
      <c r="Y3" s="210"/>
      <c r="Z3" s="39"/>
      <c r="AA3" s="36"/>
      <c r="AB3" s="36"/>
      <c r="AC3" s="36"/>
    </row>
    <row r="4" spans="1:34" ht="77.5" x14ac:dyDescent="0.35">
      <c r="A4" s="40" t="s">
        <v>335</v>
      </c>
      <c r="B4" s="40" t="s">
        <v>336</v>
      </c>
      <c r="C4" s="40" t="s">
        <v>145</v>
      </c>
      <c r="D4" s="40" t="s">
        <v>417</v>
      </c>
      <c r="E4" s="40" t="s">
        <v>1098</v>
      </c>
      <c r="F4" s="40" t="s">
        <v>453</v>
      </c>
      <c r="G4" s="40" t="s">
        <v>474</v>
      </c>
      <c r="H4" s="40" t="s">
        <v>1117</v>
      </c>
      <c r="I4" s="40" t="s">
        <v>1115</v>
      </c>
      <c r="J4" s="40" t="s">
        <v>1116</v>
      </c>
      <c r="K4" s="40" t="s">
        <v>418</v>
      </c>
      <c r="L4" s="40" t="s">
        <v>800</v>
      </c>
      <c r="M4" s="40" t="s">
        <v>1118</v>
      </c>
      <c r="N4" s="40" t="s">
        <v>1129</v>
      </c>
      <c r="O4" s="40" t="s">
        <v>1119</v>
      </c>
      <c r="P4" s="40" t="s">
        <v>1120</v>
      </c>
      <c r="Q4" s="40" t="s">
        <v>1121</v>
      </c>
      <c r="R4" s="40" t="s">
        <v>1122</v>
      </c>
      <c r="S4" s="40" t="s">
        <v>1123</v>
      </c>
      <c r="T4" s="40" t="s">
        <v>1124</v>
      </c>
      <c r="U4" s="40" t="s">
        <v>1128</v>
      </c>
      <c r="V4" s="40" t="s">
        <v>1125</v>
      </c>
      <c r="W4" s="40" t="s">
        <v>1126</v>
      </c>
      <c r="X4" s="40" t="s">
        <v>1127</v>
      </c>
      <c r="Y4" s="40" t="s">
        <v>1131</v>
      </c>
      <c r="Z4" s="36"/>
      <c r="AA4" s="36"/>
      <c r="AB4" s="36"/>
      <c r="AC4" s="36" t="s">
        <v>802</v>
      </c>
    </row>
    <row r="5" spans="1:34" s="134" customFormat="1" ht="15.5" x14ac:dyDescent="0.35">
      <c r="A5" s="41" t="s">
        <v>486</v>
      </c>
      <c r="B5" s="41"/>
      <c r="C5" s="42"/>
      <c r="D5" s="41"/>
      <c r="E5" s="41"/>
      <c r="F5" s="183" t="s">
        <v>486</v>
      </c>
      <c r="G5" s="43"/>
      <c r="H5" s="43"/>
      <c r="I5" s="43"/>
      <c r="J5" s="43"/>
      <c r="K5" s="42"/>
      <c r="L5" s="70"/>
      <c r="M5" s="132"/>
      <c r="N5" s="70" t="str">
        <f>IF(G5="","", IF(G5="",0,G5)+IF(H5="",0,H5)+IF(I5="",0,IF(I5&gt;5000,I5-5000,0))+IF(J5="",0,IF(J5&gt;5000,J5,0))+IF(L5="",0,L5)+IF(M5="",0,M5))</f>
        <v/>
      </c>
      <c r="O5" s="132"/>
      <c r="P5" s="132"/>
      <c r="Q5" s="70"/>
      <c r="R5" s="132"/>
      <c r="S5" s="132"/>
      <c r="T5" s="132"/>
      <c r="U5" s="70" t="str">
        <f xml:space="preserve"> IF(N5="","",IF((IF(N5="",0,N5)-IF(O5="",0,O5)-IF((IF(P5="",0,P5)+IF(Q5="",0,Q5))&gt;30000,30000,(IF(P5="",0,P5)+IF(Q5="",0,Q5)))-IF(R5="",0,IF(R5&gt;15000,15000,R6))
-IF(S5="",0,IF(S5&gt;30000,30000,S5))-IF(T5="",0,T5)-IF(E5="Yes",150000,0))&lt;0,0,(IF(N5="",0,N5)-IF(O5="",0,O5)-IF((IF(P5="",0,P5)+IF(Q5="",0,Q5))&gt;30000,30000,(IF(P5="",0,P5)+IF(Q5="",0,Q5)))-IF(R5="",0,IF(R5&gt;15000,15000,R5))
-IF(S5="",0,IF(S5&gt;30000,30000,S5))-IF(T5="",0,T5)-IF(E5="Yes",150000,0))))</f>
        <v/>
      </c>
      <c r="V5" s="70"/>
      <c r="W5" s="132"/>
      <c r="X5" s="70" t="str">
        <f>IF(U5="","",IF(IF(U5="",0,getTotalTaxPayble(U5,D5,RtnInf.RtnYear)-IF(V5="",0,V5)-IF(W5="",0,IF(W5&gt;5000,5000,W5)))&lt;0,0,
IF(U5="",0,getTotalTaxPayble(U5,D5,RtnInf.RtnYear)-IF(V5="",0,V5)-IF(W5="",0,IF(W5&gt;5000,5000,W5)))))</f>
        <v/>
      </c>
      <c r="Y5" s="132"/>
      <c r="Z5" s="36" t="str">
        <f>IFERROR(LOOKUP(D5,TypeOFEmp,TypeOFEmpCode),"")</f>
        <v/>
      </c>
      <c r="AA5" s="36" t="str">
        <f>IFERROR(LOOKUP(K5,SortedTypeOfHousing,TypeOfHousingCode),"")</f>
        <v/>
      </c>
      <c r="AB5" s="36" t="str">
        <f>IFERROR(LOOKUP(C5,SortedResidentStatus,ResidentStatusCode),"")</f>
        <v/>
      </c>
      <c r="AC5" s="36" t="str">
        <f>IF(A5="","","DTEMP")</f>
        <v/>
      </c>
      <c r="AD5" s="133"/>
      <c r="AG5" s="175"/>
      <c r="AH5" s="175"/>
    </row>
    <row r="6" spans="1:34" s="134" customFormat="1" ht="15.5" x14ac:dyDescent="0.35">
      <c r="A6" s="41" t="s">
        <v>486</v>
      </c>
      <c r="B6" s="41"/>
      <c r="C6" s="42"/>
      <c r="D6" s="41"/>
      <c r="E6" s="41"/>
      <c r="F6" s="183" t="s">
        <v>486</v>
      </c>
      <c r="G6" s="43"/>
      <c r="H6" s="43"/>
      <c r="I6" s="43"/>
      <c r="J6" s="43"/>
      <c r="K6" s="42"/>
      <c r="L6" s="70"/>
      <c r="M6" s="132"/>
      <c r="N6" s="70" t="str">
        <f xml:space="preserve"> IF(G6="","",IF(G6="",0,G6)+IF(H6="",0,H6)+IF(I6="",0,IF(I6&gt;5000,I6-5000,0))+IF(J6="",0,IF(J6&gt;5000,J6,0))+IF(L6="",0,L6)+IF(M6="",0,M6))</f>
        <v/>
      </c>
      <c r="O6" s="132"/>
      <c r="P6" s="70"/>
      <c r="Q6" s="70"/>
      <c r="R6" s="132"/>
      <c r="S6" s="43"/>
      <c r="T6" s="43"/>
      <c r="U6" s="70" t="str">
        <f xml:space="preserve"> IF(N6="","",IF((IF(N6="",0,N6)-IF(O6="",0,O6)-IF((IF(P6="",0,P6)+IF(Q6="",0,Q6))&gt;30000,30000,(IF(P6="",0,P6)+IF(Q6="",0,Q6)))-IF(R6="",0,IF(R6&gt;15000,15000,R6))
-IF(S6="",0,IF(S6&gt;30000,30000,S6))-IF(T6="",0,T6)-IF(E6="Yes",150000,0))&lt;0,0,(IF(N6="",0,N6)-IF(O6="",0,O6)-IF((IF(P6="",0,P6)+IF(Q6="",0,Q6))&gt;30000,30000,(IF(P6="",0,P6)+IF(Q6="",0,Q6)))-IF(R6="",0,IF(R6&gt;15000,15000,R6))
-IF(S6="",0,IF(S6&gt;30000,30000,S6))-IF(T6="",0,T6)-IF(E6="Yes",150000,0))))</f>
        <v/>
      </c>
      <c r="V6" s="70"/>
      <c r="W6" s="70"/>
      <c r="X6" s="70" t="str">
        <f>IF(U6="","",IF(IF(U6="",0,getTotalTaxPayble(U6,D6,RtnInf.RtnYear)-IF(V6="",0,V6)-IF(W6="",0,IF(W6&gt;5000,5000,W6)))&lt;0,0,
IF(U6="",0,getTotalTaxPayble(U6,D6,RtnInf.RtnYear)-IF(V6="",0,V6)-IF(W6="",0,IF(W6&gt;5000,5000,W6)))))</f>
        <v/>
      </c>
      <c r="Y6" s="132"/>
      <c r="Z6" s="36" t="str">
        <f>IFERROR(LOOKUP(D6,TypeOFEmp,TypeOFEmpCode),"")</f>
        <v/>
      </c>
      <c r="AA6" s="36" t="str">
        <f>IFERROR(LOOKUP(K6,SortedTypeOfHousing,TypeOfHousingCode),"")</f>
        <v/>
      </c>
      <c r="AB6" s="36" t="str">
        <f>IFERROR(LOOKUP(C6,SortedResidentStatus,ResidentStatusCode),"")</f>
        <v/>
      </c>
      <c r="AC6" s="36" t="str">
        <f>IF(A6="","","DTEMP")</f>
        <v/>
      </c>
      <c r="AD6" s="133"/>
      <c r="AG6" s="175"/>
    </row>
    <row r="7" spans="1:34" ht="16.5" customHeight="1" x14ac:dyDescent="0.35">
      <c r="A7" s="208" t="s">
        <v>476</v>
      </c>
      <c r="B7" s="208"/>
      <c r="C7" s="208"/>
      <c r="D7" s="208"/>
      <c r="E7" s="208"/>
      <c r="F7" s="208"/>
      <c r="G7" s="208"/>
      <c r="H7" s="208"/>
      <c r="I7" s="208"/>
      <c r="J7" s="208"/>
      <c r="K7" s="208"/>
      <c r="L7" s="208"/>
      <c r="M7" s="208"/>
      <c r="N7" s="208"/>
      <c r="O7" s="208"/>
      <c r="P7" s="208"/>
      <c r="Q7" s="208"/>
      <c r="R7" s="208"/>
      <c r="S7" s="208"/>
      <c r="T7" s="208"/>
      <c r="U7" s="208"/>
      <c r="V7" s="208"/>
      <c r="W7" s="208"/>
      <c r="X7" s="44">
        <f ca="1">SUM(X5:OFFSET(DtlsSalPdBftsPayeDedFrmEmpListTO,-1,0))</f>
        <v>0</v>
      </c>
      <c r="Y7" s="44">
        <f ca="1">SUM(Y5:OFFSET(DtlsSalPdBftsSelfPayTaxListTO,-1,0))</f>
        <v>0</v>
      </c>
      <c r="Z7" s="36"/>
      <c r="AA7" s="36"/>
      <c r="AB7" s="36"/>
      <c r="AC7" s="36"/>
      <c r="AD7" s="46"/>
    </row>
    <row r="8" spans="1:34" ht="37.5" customHeight="1" x14ac:dyDescent="0.35">
      <c r="A8" s="36"/>
      <c r="B8" s="36"/>
      <c r="C8" s="36"/>
      <c r="D8" s="36"/>
      <c r="E8" s="36"/>
      <c r="F8" s="36"/>
      <c r="G8" s="36"/>
      <c r="H8" s="36"/>
      <c r="I8" s="36"/>
      <c r="J8" s="36"/>
      <c r="K8" s="36"/>
      <c r="L8" s="36"/>
      <c r="M8" s="36"/>
      <c r="N8" s="36"/>
      <c r="O8" s="36"/>
      <c r="P8" s="36"/>
      <c r="Q8" s="36"/>
      <c r="R8" s="36"/>
      <c r="S8" s="36"/>
      <c r="T8" s="36"/>
      <c r="U8" s="36"/>
      <c r="V8" s="36"/>
      <c r="W8" s="47"/>
      <c r="X8" s="36"/>
      <c r="Y8" s="36"/>
      <c r="Z8" s="36"/>
      <c r="AA8" s="36"/>
      <c r="AB8" s="36"/>
      <c r="AC8" s="36"/>
    </row>
    <row r="9" spans="1:34" ht="37.5" customHeight="1" x14ac:dyDescent="0.35">
      <c r="A9" s="36"/>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row>
  </sheetData>
  <sheetProtection password="94AB" sheet="1" objects="1" scenarios="1" selectLockedCells="1"/>
  <mergeCells count="12">
    <mergeCell ref="A7:W7"/>
    <mergeCell ref="A1:X1"/>
    <mergeCell ref="A2:D3"/>
    <mergeCell ref="G2:G3"/>
    <mergeCell ref="H2:J3"/>
    <mergeCell ref="K2:L3"/>
    <mergeCell ref="N2:N3"/>
    <mergeCell ref="U2:Y3"/>
    <mergeCell ref="E2:E3"/>
    <mergeCell ref="F2:F3"/>
    <mergeCell ref="O2:T3"/>
    <mergeCell ref="M2:M3"/>
  </mergeCells>
  <dataValidations xWindow="996" yWindow="352" count="14">
    <dataValidation type="decimal" allowBlank="1" showInputMessage="1" showErrorMessage="1" errorTitle="Data Error:" error="Please enter positive numeric value of length less than or equal to 15 digit." promptTitle="Numeric:" prompt="Enter numeric value of length less than or equal to 15 digit." sqref="Y5:Y6 V5:W6 J5 H6:J6 L5:M6 S5:T6 Q5:Q6">
      <formula1>0</formula1>
      <formula2>999999999999999</formula2>
    </dataValidation>
    <dataValidation type="decimal" allowBlank="1" showInputMessage="1" showErrorMessage="1" sqref="R5:R6 O5:P6 G5:G6">
      <formula1>0</formula1>
      <formula2>999999999999999</formula2>
    </dataValidation>
    <dataValidation type="list" allowBlank="1" showInputMessage="1" showErrorMessage="1" errorTitle="Data Error:" error="Please select data from DropDown Only." promptTitle="List:" prompt="Select data from DropDown List. _x000a_" sqref="K5:K6">
      <formula1>TypeOfHousing</formula1>
      <formula2>0</formula2>
    </dataValidation>
    <dataValidation type="decimal" allowBlank="1" showInputMessage="1" showErrorMessage="1" errorTitle="Data Error : " error="Please enter positive numeric value of length less than or equal to 15 digit." promptTitle="Numeric :" prompt="Enter numeric value of length less than or equal to 15 digit." sqref="H5:I5">
      <formula1>0</formula1>
      <formula2>999999999999999</formula2>
    </dataValidation>
    <dataValidation type="list" allowBlank="1" showInputMessage="1" showErrorMessage="1" errorTitle="Data Error:" error="Please select data from DropDown Only." promptTitle="List:" prompt="Select data from DropDown List." sqref="D6">
      <formula1>TypeOFEmp</formula1>
      <formula2>0</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B6">
      <formula1>50</formula1>
      <formula2>0</formula2>
    </dataValidation>
    <dataValidation type="textLength" allowBlank="1" showInputMessage="1" showErrorMessage="1" errorTitle="Data Error:" error="Please enter PIN in proper format.  " promptTitle="Alphanumeric:" prompt="Enter 11 digit alphanumeric values for PIN. " sqref="A5:A6">
      <formula1>11</formula1>
      <formula2>11</formula2>
    </dataValidation>
    <dataValidation type="list" allowBlank="1" showInputMessage="1" showErrorMessage="1" errorTitle="Data Error:" error="Please select data from DropDown Only." promptTitle="List:" prompt="Select data from DropDown List. _x000a_" sqref="C6">
      <formula1>ResidentStatus</formula1>
      <formula2>0</formula2>
    </dataValidation>
    <dataValidation type="list" allowBlank="1" showInputMessage="1" showErrorMessage="1" errorTitle="Data Error:" error="Please select data from DropDown Only." promptTitle="List:" prompt="Select data from DropDown List." sqref="E5:E6">
      <formula1>"Yes,No"</formula1>
    </dataValidation>
    <dataValidation type="textLength" operator="lessThanOrEqual" allowBlank="1" showInputMessage="1" showErrorMessage="1" errorTitle="Data Error:" promptTitle="List:" sqref="F5">
      <formula1>50</formula1>
    </dataValidation>
    <dataValidation type="textLength" operator="lessThanOrEqual" allowBlank="1" showInputMessage="1" showErrorMessage="1" errorTitle="Data Error:" error="Please select data from DropDown Only." promptTitle="List:" prompt="Select data from DropDown List." sqref="F6">
      <formula1>50</formula1>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B5">
      <formula1>50</formula1>
    </dataValidation>
    <dataValidation type="list" allowBlank="1" showInputMessage="1" showErrorMessage="1" errorTitle="Data Error:" error="Please select data from DropDown Only." promptTitle="List:" prompt="Select data from DropDown List. _x000a_" sqref="C5">
      <formula1>ResidentStatus</formula1>
    </dataValidation>
    <dataValidation type="list" allowBlank="1" showInputMessage="1" showErrorMessage="1" errorTitle="Data Error:" error="Please select data from DropDown Only." promptTitle="List:" prompt="Select data from DropDown List." sqref="D5">
      <formula1>TypeOFEmp</formula1>
    </dataValidation>
  </dataValidations>
  <pageMargins left="0.7" right="0.7" top="0.75" bottom="0.75" header="0.51180555555555551" footer="0.51180555555555551"/>
  <pageSetup firstPageNumber="0"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G41"/>
  <sheetViews>
    <sheetView zoomScale="110" zoomScaleNormal="110" workbookViewId="0">
      <selection activeCell="A3" sqref="A3"/>
    </sheetView>
  </sheetViews>
  <sheetFormatPr defaultColWidth="0" defaultRowHeight="14.5" zeroHeight="1" x14ac:dyDescent="0.35"/>
  <cols>
    <col min="1" max="14" width="27.81640625" style="29" customWidth="1"/>
    <col min="15" max="15" width="29.453125" style="29" customWidth="1"/>
    <col min="16" max="32" width="27.81640625" style="29" customWidth="1"/>
    <col min="33" max="33" width="14" style="29" customWidth="1"/>
    <col min="34" max="16384" width="0" style="29" hidden="1"/>
  </cols>
  <sheetData>
    <row r="1" spans="1:33" ht="33.75" customHeight="1" x14ac:dyDescent="0.35">
      <c r="A1" s="209" t="s">
        <v>1112</v>
      </c>
      <c r="B1" s="209"/>
      <c r="C1" s="209"/>
      <c r="D1" s="209"/>
      <c r="E1" s="209"/>
      <c r="F1" s="209"/>
      <c r="G1" s="209"/>
      <c r="H1" s="209"/>
      <c r="I1" s="209"/>
      <c r="J1" s="209"/>
      <c r="K1" s="209"/>
      <c r="L1" s="209"/>
      <c r="M1" s="209"/>
      <c r="N1" s="209"/>
      <c r="O1" s="209"/>
      <c r="P1" s="209"/>
      <c r="Q1" s="209"/>
      <c r="R1" s="209"/>
      <c r="S1" s="209"/>
      <c r="T1" s="209"/>
      <c r="U1" s="209"/>
      <c r="V1" s="209"/>
      <c r="W1" s="209"/>
      <c r="X1" s="209"/>
      <c r="Y1" s="209"/>
      <c r="Z1" s="209"/>
      <c r="AA1" s="209"/>
      <c r="AB1" s="209"/>
      <c r="AC1" s="209"/>
      <c r="AD1" s="209"/>
      <c r="AE1" s="209"/>
      <c r="AF1" s="209"/>
      <c r="AG1" s="53"/>
    </row>
    <row r="2" spans="1:33" ht="46.5" x14ac:dyDescent="0.35">
      <c r="A2" s="48" t="s">
        <v>335</v>
      </c>
      <c r="B2" s="48" t="s">
        <v>336</v>
      </c>
      <c r="C2" s="48" t="s">
        <v>145</v>
      </c>
      <c r="D2" s="48" t="s">
        <v>417</v>
      </c>
      <c r="E2" s="48" t="s">
        <v>1098</v>
      </c>
      <c r="F2" s="48" t="s">
        <v>453</v>
      </c>
      <c r="G2" s="48" t="s">
        <v>783</v>
      </c>
      <c r="H2" s="48" t="s">
        <v>760</v>
      </c>
      <c r="I2" s="48" t="s">
        <v>766</v>
      </c>
      <c r="J2" s="48" t="s">
        <v>767</v>
      </c>
      <c r="K2" s="48" t="s">
        <v>768</v>
      </c>
      <c r="L2" s="48" t="s">
        <v>769</v>
      </c>
      <c r="M2" s="48" t="s">
        <v>770</v>
      </c>
      <c r="N2" s="48" t="s">
        <v>771</v>
      </c>
      <c r="O2" s="48" t="s">
        <v>772</v>
      </c>
      <c r="P2" s="48" t="s">
        <v>1148</v>
      </c>
      <c r="Q2" s="48" t="s">
        <v>1181</v>
      </c>
      <c r="R2" s="48" t="s">
        <v>1182</v>
      </c>
      <c r="S2" s="48" t="s">
        <v>1192</v>
      </c>
      <c r="T2" s="48" t="s">
        <v>1190</v>
      </c>
      <c r="U2" s="48" t="s">
        <v>1187</v>
      </c>
      <c r="V2" s="48" t="s">
        <v>1188</v>
      </c>
      <c r="W2" s="48" t="s">
        <v>1183</v>
      </c>
      <c r="X2" s="48" t="s">
        <v>1184</v>
      </c>
      <c r="Y2" s="48" t="s">
        <v>352</v>
      </c>
      <c r="Z2" s="48" t="s">
        <v>100</v>
      </c>
      <c r="AA2" s="48" t="s">
        <v>778</v>
      </c>
      <c r="AB2" s="48" t="s">
        <v>1102</v>
      </c>
      <c r="AC2" s="48" t="s">
        <v>1149</v>
      </c>
      <c r="AD2" s="48" t="s">
        <v>1103</v>
      </c>
      <c r="AE2" s="48" t="s">
        <v>1104</v>
      </c>
      <c r="AF2" s="48" t="s">
        <v>1105</v>
      </c>
      <c r="AG2" s="53"/>
    </row>
    <row r="3" spans="1:33" ht="15.5" x14ac:dyDescent="0.35">
      <c r="A3" s="41"/>
      <c r="B3" s="54"/>
      <c r="C3" s="41"/>
      <c r="D3" s="41"/>
      <c r="E3" s="41"/>
      <c r="F3" s="187"/>
      <c r="G3" s="41"/>
      <c r="H3" s="192"/>
      <c r="I3" s="181"/>
      <c r="J3" s="181"/>
      <c r="K3" s="70"/>
      <c r="L3" s="70"/>
      <c r="M3" s="182"/>
      <c r="N3" s="182"/>
      <c r="O3" s="180"/>
      <c r="P3" s="132"/>
      <c r="Q3" s="132"/>
      <c r="R3" s="180"/>
      <c r="S3" s="70"/>
      <c r="T3" s="70"/>
      <c r="U3" s="70"/>
      <c r="V3" s="132"/>
      <c r="W3" s="70"/>
      <c r="X3" s="132"/>
      <c r="Y3" s="181"/>
      <c r="Z3" s="70"/>
      <c r="AA3" s="70"/>
      <c r="AB3" s="70"/>
      <c r="AC3" s="70" t="str">
        <f>IF(Y3="","",IF(AA3="","",IF(AB3="","",getTotalTaxPayble(AA3+AB3, D3, Y3))))</f>
        <v/>
      </c>
      <c r="AD3" s="70"/>
      <c r="AE3" s="70" t="str">
        <f>IF(G3="","",IF(G3="Lumpsum",IF(O3="",0,IF(N3="",0,getTaxPayableFromYearLumpsum(O3,N3,J3,K3,H3,M3))),
IF(G3="Gratuity/Severence",IF(O3="",0,IF(W3="",0,IF(X3="",W3,IF((W3-X3)&lt;0,0,(W3-X3))))),
IF(AC3="","",IF(AD3="","",IF(E3="","",getTaxPayableFromYearArears(E3,AC3,AD3)))))))</f>
        <v/>
      </c>
      <c r="AF3" s="132"/>
      <c r="AG3" s="55"/>
    </row>
    <row r="4" spans="1:33" ht="15.5" x14ac:dyDescent="0.35">
      <c r="A4" s="41"/>
      <c r="B4" s="41"/>
      <c r="C4" s="41"/>
      <c r="D4" s="41"/>
      <c r="E4" s="41"/>
      <c r="F4" s="183" t="s">
        <v>486</v>
      </c>
      <c r="G4" s="41"/>
      <c r="H4" s="192"/>
      <c r="I4" s="181"/>
      <c r="J4" s="181"/>
      <c r="K4" s="70"/>
      <c r="L4" s="70"/>
      <c r="M4" s="182" t="str">
        <f>IF(H4="UnSpecified Term Contract with No Compensation (USTC-NOCOMP)",3,IF(L4="",IF(J4="","",J4),(IF(K4="","",ROUNDUP(K4/L4,0)))))</f>
        <v/>
      </c>
      <c r="N4" s="182" t="str">
        <f>IF(H4="Specified Term Contract with Compensation (STC-COMP)", IF(J4="","",IF(K4="","",(K4/J4))), IF(H4="UnSpecified Term Contract with No Compensation (USTC-NOCOMP)", IF(K4="","",(K4/M4)),IF(L4="","",L4)))</f>
        <v/>
      </c>
      <c r="O4" s="180"/>
      <c r="P4" s="132"/>
      <c r="Q4" s="70"/>
      <c r="R4" s="196"/>
      <c r="S4" s="70"/>
      <c r="T4" s="70"/>
      <c r="U4" s="132"/>
      <c r="V4" s="132"/>
      <c r="W4" s="70"/>
      <c r="X4" s="132"/>
      <c r="Y4" s="181"/>
      <c r="Z4" s="70"/>
      <c r="AA4" s="70"/>
      <c r="AB4" s="70"/>
      <c r="AC4" s="70" t="str">
        <f>IF(Y4="","",IF(AA4="","",IF(AB4="","",getTotalTaxPayble(AA4+AB4, D4, Y4))))</f>
        <v/>
      </c>
      <c r="AD4" s="70"/>
      <c r="AE4" s="70" t="str">
        <f>IF(G4="","",IF(G4="Lumpsum",IF(O4="",0,IF(N4="",0,getTaxPayableFromYearLumpsum(O4,N4,J4,K4,H4,M4))),IF(G4="Gratuity/Severence",
IF(O4="",0,IF(W4="",0,IF(X4="",W4,IF((W4-X4)&lt;0,0,(W4-X4))))),
IF(AC4="","",IF(AD4="","",IF(E4="","",getTaxPayableFromYearArears(E4,AC4,AD4)))))))</f>
        <v/>
      </c>
      <c r="AF4" s="132"/>
      <c r="AG4" s="55"/>
    </row>
    <row r="5" spans="1:33" ht="17.25" customHeight="1" x14ac:dyDescent="0.35">
      <c r="A5" s="193"/>
      <c r="B5" s="194"/>
      <c r="C5" s="194"/>
      <c r="D5" s="194"/>
      <c r="E5" s="194"/>
      <c r="F5" s="194"/>
      <c r="G5" s="194"/>
      <c r="H5" s="194"/>
      <c r="I5" s="194"/>
      <c r="J5" s="194"/>
      <c r="K5" s="194"/>
      <c r="L5" s="194"/>
      <c r="M5" s="194"/>
      <c r="N5" s="194"/>
      <c r="O5" s="194"/>
      <c r="P5" s="194"/>
      <c r="Q5" s="194"/>
      <c r="R5" s="194"/>
      <c r="S5" s="195"/>
      <c r="T5" s="194"/>
      <c r="U5" s="194"/>
      <c r="V5" s="194"/>
      <c r="W5" s="194"/>
      <c r="X5" s="194"/>
      <c r="Y5" s="194"/>
      <c r="Z5" s="194"/>
      <c r="AA5" s="194"/>
      <c r="AB5" s="194"/>
      <c r="AC5" s="194"/>
      <c r="AD5" s="194" t="s">
        <v>476</v>
      </c>
      <c r="AE5" s="56">
        <f ca="1">SUM(AE3:OFFSET(DtlsArrSalPdBftsPayeDedFrmEmpListTO,-1,0))</f>
        <v>0</v>
      </c>
      <c r="AF5" s="56">
        <f ca="1">SUM(AF3:OFFSET(TaxPdOnLumpSumPdAftrTrmtnListTO,-1,0))</f>
        <v>0</v>
      </c>
      <c r="AG5" s="53"/>
    </row>
    <row r="6" spans="1:33" ht="37.5" customHeight="1" x14ac:dyDescent="0.35">
      <c r="A6" s="53"/>
      <c r="B6" s="53"/>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row>
    <row r="7" spans="1:33" ht="37.5" customHeight="1" x14ac:dyDescent="0.35">
      <c r="A7" s="53"/>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row>
    <row r="8" spans="1:33" x14ac:dyDescent="0.35"/>
    <row r="9" spans="1:33" x14ac:dyDescent="0.35"/>
    <row r="10" spans="1:33" x14ac:dyDescent="0.35"/>
    <row r="11" spans="1:33" x14ac:dyDescent="0.35"/>
    <row r="12" spans="1:33" x14ac:dyDescent="0.35"/>
    <row r="13" spans="1:33" x14ac:dyDescent="0.35"/>
    <row r="14" spans="1:33" x14ac:dyDescent="0.35"/>
    <row r="15" spans="1:33" x14ac:dyDescent="0.35"/>
    <row r="16" spans="1:33" x14ac:dyDescent="0.35"/>
    <row r="17" x14ac:dyDescent="0.35"/>
    <row r="18" x14ac:dyDescent="0.35"/>
    <row r="19" x14ac:dyDescent="0.35"/>
    <row r="20" x14ac:dyDescent="0.35"/>
    <row r="21" x14ac:dyDescent="0.35"/>
    <row r="22" x14ac:dyDescent="0.35"/>
    <row r="23" x14ac:dyDescent="0.35"/>
    <row r="24" x14ac:dyDescent="0.35"/>
    <row r="25" x14ac:dyDescent="0.35"/>
    <row r="26" x14ac:dyDescent="0.35"/>
    <row r="27" x14ac:dyDescent="0.35"/>
    <row r="28" x14ac:dyDescent="0.35"/>
    <row r="29" x14ac:dyDescent="0.35"/>
    <row r="30" x14ac:dyDescent="0.35"/>
    <row r="31" x14ac:dyDescent="0.35"/>
    <row r="32" x14ac:dyDescent="0.35"/>
    <row r="33" x14ac:dyDescent="0.35"/>
    <row r="34" x14ac:dyDescent="0.35"/>
    <row r="35" x14ac:dyDescent="0.35"/>
    <row r="36" x14ac:dyDescent="0.35"/>
    <row r="37" x14ac:dyDescent="0.35"/>
    <row r="38" x14ac:dyDescent="0.35"/>
    <row r="39" x14ac:dyDescent="0.35"/>
    <row r="40" x14ac:dyDescent="0.35"/>
    <row r="41" x14ac:dyDescent="0.35"/>
  </sheetData>
  <sheetProtection password="94AB" sheet="1" objects="1" scenarios="1" selectLockedCells="1"/>
  <mergeCells count="1">
    <mergeCell ref="A1:AF1"/>
  </mergeCells>
  <dataValidations xWindow="566" yWindow="365" count="31">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B3">
      <formula1>50</formula1>
    </dataValidation>
    <dataValidation type="list"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C3">
      <formula1>ResidentStatus</formula1>
    </dataValidation>
    <dataValidation type="list" operator="lessThanOrEqual" allowBlank="1" showInputMessage="1" showErrorMessage="1" errorTitle="Data Error:" error="Please enter alphanumeric value of length less than or equal to 50  characters." promptTitle="Alphanumeric:" prompt="Choose Type of Employee from the dropdown" sqref="D3">
      <formula1>TypeOFEmp</formula1>
    </dataValidation>
    <dataValidation type="list" operator="lessThanOrEqual" allowBlank="1" showInputMessage="1" showErrorMessage="1" errorTitle="Data Error:" error="Please enter alphanumeric value of length less than or equal to 50  characters." promptTitle="Alphanumeric:" prompt="Choose the Type of Payment  from the dropdown" sqref="G3">
      <formula1>"Lumpsum,Gratuity/Severence,Arrears"</formula1>
    </dataValidation>
    <dataValidation type="list"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H3">
      <formula1>IF($G$3="","",IF($G$3="Lumpsum",lumpsumoptions,IF($G$3="Gratuity/Severence",gratuityoptions,"")))</formula1>
    </dataValidation>
    <dataValidation type="list" operator="lessThanOrEqual" allowBlank="1" showInputMessage="1" showErrorMessage="1" errorTitle="Data Error:" error="Please enter alphanumeric value of length less than or equal to 50  characters." promptTitle="Alphanumeric:" prompt="Choose if the employee has a disbability and an exemption certificate from the dropdown" sqref="E3">
      <formula1>"Yes, No"</formula1>
    </dataValidation>
    <dataValidation type="whole" operator="lessThanOrEqual" allowBlank="1" showInputMessage="1" showErrorMessage="1" errorTitle="Data Error:" error="Please enter alphanumeric value of length less than or equal to 4  characters." promptTitle="Alphanumeric:" prompt="Enter alphanumeric value of length less than or equal to 4  characters.Special characters like Space , - . / : are allowed." sqref="I3">
      <formula1>1000</formula1>
    </dataValidation>
    <dataValidation type="whole" operator="lessThanOrEqual" allowBlank="1" showInputMessage="1" showErrorMessage="1" errorTitle="Data Error:" error="Please enter alphanumeric value of length less than or equal to 4  characters." promptTitle="Alphanumeric:" prompt="Enter alphanumeric value of length less than or equal to 4  characters.Special characters like Space , - . / : are allowed." sqref="J3">
      <formula1>100</formula1>
    </dataValidation>
    <dataValidation type="decim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K3:L3 X3 V3 P3">
      <formula1>0</formula1>
      <formula2>999999999999999</formula2>
    </dataValidation>
    <dataValidation type="list"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O3">
      <formula1>"2026,2025,2024,2023,2022,2021,2020,2019,2018,2016"</formula1>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F3">
      <formula1>20</formula1>
    </dataValidation>
    <dataValidation type="whole" operator="lessThanOrEqual" allowBlank="1" showInputMessage="1" showErrorMessage="1" errorTitle="Data Error:" error="Please enter alphanumeric value of length less than or equal to 99  characters." promptTitle="Alphanumeric:" prompt="Enter alphanumeric value of length less than or equal to 4  characters.Special characters like Space , - . / : are allowed." sqref="R3">
      <formula1>99</formula1>
    </dataValidation>
    <dataValidation type="list" operator="lessThanOrEqual" allowBlank="1" showInputMessage="1" showErrorMessage="1" prompt="Choose the Year  from the dropdown" sqref="Y3">
      <formula1>"2026,2025,2024,2023,2022,2020,2019"</formula1>
    </dataValidation>
    <dataValidation type="list" allowBlank="1" showInputMessage="1" showErrorMessage="1" errorTitle="Data Error:" error="Please enter date value in dd/mm/yyyy format." promptTitle="Date:" prompt="Choose the Month from the dropdown" sqref="Z3:Z4">
      <formula1>MonthList</formula1>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AD3:AD4">
      <formula1>0</formula1>
      <formula2>999999999999999</formula2>
    </dataValidation>
    <dataValidation type="decimal" allowBlank="1" showInputMessage="1" showErrorMessage="1" error="Please select data from DropDown Only." promptTitle="Year:" sqref="AA3:AB4">
      <formula1>0</formula1>
      <formula2>999999999999999</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B4">
      <formula1>50</formula1>
      <formula2>0</formula2>
    </dataValidation>
    <dataValidation type="textLength" allowBlank="1" showInputMessage="1" showErrorMessage="1" errorTitle="Data Error:" error="Please enter PIN in proper format.  " promptTitle="Alphanumeric:" prompt="Enter 11 digit alphanumeric values for PIN. " sqref="A3:A4">
      <formula1>11</formula1>
      <formula2>11</formula2>
    </dataValidation>
    <dataValidation type="list"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C4">
      <formula1>ResidentStatus</formula1>
    </dataValidation>
    <dataValidation type="list" operator="lessThanOrEqual" allowBlank="1" showInputMessage="1" showErrorMessage="1" errorTitle="Data Error:" error="Please enter alphanumeric value of length less than or equal to 50  characters." promptTitle="Alphanumeric:" prompt="Choose Type of Employee from the dropdown_x000a_" sqref="D4">
      <formula1>TypeOFEmp</formula1>
    </dataValidation>
    <dataValidation type="list" operator="lessThanOrEqual" allowBlank="1" showInputMessage="1" showErrorMessage="1" errorTitle="Data Error:" error="Please enter alphanumeric value of length less than or equal to 50  characters." promptTitle="Alphanumeric:" prompt="Choose the Type of Payment  from the dropdown_x000a_" sqref="G4">
      <formula1>"Lumpsum,Gratuity/Severence,Arrears"</formula1>
    </dataValidation>
    <dataValidation type="list"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H4">
      <formula1>IF($G$4="","",IF($G$4="Lumpsum",lumpsumoptions,IF($G$4="Gratuity/Severence",gratuityoptions,"")))</formula1>
    </dataValidation>
    <dataValidation type="list" operator="lessThanOrEqual" allowBlank="1" showInputMessage="1" showErrorMessage="1" errorTitle="Data Error:" error="Please enter alphanumeric value of length less than or equal to 50  characters." promptTitle="Alphanumeric:" prompt="Choose if the employee has a disbability and an exemption certificate from the dropdown._x000a_" sqref="E4">
      <formula1>"Yes,No"</formula1>
    </dataValidation>
    <dataValidation type="whole" operator="lessThanOrEqual" allowBlank="1" showInputMessage="1" showErrorMessage="1" errorTitle="Data Error:" error="Please enter alphanumeric value of length less than or equal to 4  characters." promptTitle="Alphanumeric:" prompt="Enter alphanumeric value of length less than or equal to 4  characters.Special characters like Space , - . / : are allowed._x000a_" sqref="I4:J4">
      <formula1>100</formula1>
    </dataValidation>
    <dataValidation type="decim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P4 V4 X4 K4:L4">
      <formula1>0</formula1>
      <formula2>999999999999999</formula2>
    </dataValidation>
    <dataValidation type="list"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O4">
      <formula1>"2026,2025,2024,2023,2022,2021,2020,2019,2018,2017,2016"</formula1>
    </dataValidation>
    <dataValidation type="whole" operator="lessThanOrEqual" allowBlank="1" showInputMessage="1" showErrorMessage="1" errorTitle="Data Error:" error="Please enter alphanumeric value of length less than or equal to 99  characters." promptTitle="Alphanumeric:" prompt="Enter alphanumeric value of length less than or equal to 50  characters.Special characters like Space , - . / : are allowed._x000a_" sqref="R4">
      <formula1>99</formula1>
    </dataValidation>
    <dataValidation type="decimal" allowBlank="1" showInputMessage="1" showErrorMessage="1" sqref="AF3:AF4">
      <formula1>0</formula1>
      <formula2>999999999999999</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F4">
      <formula1>20</formula1>
    </dataValidation>
    <dataValidation type="list" operator="lessThanOrEqual" allowBlank="1" showInputMessage="1" showErrorMessage="1" prompt="Choose the Year from the dropdown" sqref="Y4">
      <formula1>"2025,2024,2023,2022,2020,2019"</formula1>
    </dataValidation>
    <dataValidation allowBlank="1" showInputMessage="1" showErrorMessage="1" errorTitle="Data Error:" error="Please enter positive numeric value of length less than or equal to 15 digit." promptTitle="Numeric:" sqref="AC3:AC4"/>
  </dataValidations>
  <pageMargins left="0.7" right="0.7" top="0.75" bottom="0.75" header="0.51180555555555551" footer="0.51180555555555551"/>
  <pageSetup firstPageNumber="0" orientation="portrait" horizontalDpi="300" verticalDpi="300" r:id="rId1"/>
  <headerFooter alignWithMargins="0"/>
  <drawing r:id="rId2"/>
  <extLst>
    <ext xmlns:x14="http://schemas.microsoft.com/office/spreadsheetml/2009/9/main" uri="{CCE6A557-97BC-4b89-ADB6-D9C93CAAB3DF}">
      <x14:dataValidations xmlns:xm="http://schemas.microsoft.com/office/excel/2006/main" xWindow="566" yWindow="365" count="2">
        <x14:dataValidation type="list" allowBlank="1" showInputMessage="1" showErrorMessage="1">
          <x14:formula1>
            <xm:f>IF($H$3="Transfer of Gratuity to Registered Pension Scheme",Data!$G$31:$G$32)</xm:f>
          </x14:formula1>
          <xm:sqref>Q3</xm:sqref>
        </x14:dataValidation>
        <x14:dataValidation type="list" allowBlank="1" showInputMessage="1" showErrorMessage="1">
          <x14:formula1>
            <xm:f>Data!$G$31:$G$32</xm:f>
          </x14:formula1>
          <xm:sqref>Q4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L7"/>
  <sheetViews>
    <sheetView workbookViewId="0">
      <selection activeCell="A3" sqref="A3:K4"/>
    </sheetView>
  </sheetViews>
  <sheetFormatPr defaultColWidth="0" defaultRowHeight="14.5" zeroHeight="1" x14ac:dyDescent="0.35"/>
  <cols>
    <col min="1" max="11" width="27.81640625" style="31" customWidth="1"/>
    <col min="12" max="12" width="14.1796875" style="31" customWidth="1"/>
    <col min="13" max="16384" width="0" style="31" hidden="1"/>
  </cols>
  <sheetData>
    <row r="1" spans="1:12" ht="33.75" customHeight="1" x14ac:dyDescent="0.35">
      <c r="A1" s="219" t="s">
        <v>1113</v>
      </c>
      <c r="B1" s="219"/>
      <c r="C1" s="219"/>
      <c r="D1" s="219"/>
      <c r="E1" s="219"/>
      <c r="F1" s="219"/>
      <c r="G1" s="219"/>
      <c r="H1" s="219"/>
      <c r="I1" s="219"/>
      <c r="J1" s="219"/>
      <c r="K1" s="219"/>
      <c r="L1" s="36"/>
    </row>
    <row r="2" spans="1:12" ht="31" x14ac:dyDescent="0.35">
      <c r="A2" s="48" t="s">
        <v>335</v>
      </c>
      <c r="B2" s="48" t="s">
        <v>336</v>
      </c>
      <c r="C2" s="48" t="s">
        <v>388</v>
      </c>
      <c r="D2" s="48" t="s">
        <v>389</v>
      </c>
      <c r="E2" s="48" t="s">
        <v>390</v>
      </c>
      <c r="F2" s="48" t="s">
        <v>391</v>
      </c>
      <c r="G2" s="48" t="s">
        <v>477</v>
      </c>
      <c r="H2" s="48" t="s">
        <v>478</v>
      </c>
      <c r="I2" s="48" t="s">
        <v>479</v>
      </c>
      <c r="J2" s="48" t="s">
        <v>480</v>
      </c>
      <c r="K2" s="48" t="s">
        <v>756</v>
      </c>
      <c r="L2" s="36"/>
    </row>
    <row r="3" spans="1:12" ht="15.5" x14ac:dyDescent="0.35">
      <c r="A3" s="51"/>
      <c r="B3" s="51"/>
      <c r="C3" s="59"/>
      <c r="D3" s="60"/>
      <c r="E3" s="60"/>
      <c r="F3" s="72"/>
      <c r="G3" s="50" t="str">
        <f>IF(E3&lt;&gt;"",E3*F3/100,"")</f>
        <v/>
      </c>
      <c r="H3" s="184"/>
      <c r="I3" s="50" t="str">
        <f>IF(E3&lt;&gt;"",E3*H3/100,"")</f>
        <v/>
      </c>
      <c r="J3" s="45" t="str">
        <f>IF(G3&lt;&gt;"",IF(I3&lt;&gt;"",IF(ROUND(I3,2)-ROUND(G3,2)&lt;0,0,ROUND(I3,2)-ROUND(G3,2)),""),"")</f>
        <v/>
      </c>
      <c r="K3" s="50" t="str">
        <f>IF(RtnInf.RtnPrdFrom&lt;&gt;"",IF(MID(RtnInf.RtnPrdFrom,7,4)&gt;"2019", IF(MID(RtnInf.RtnPrdFrom,7,4)="2020", IF(MID(RtnInf.RtnPrdFrom,4,2)&gt;="04",IF(J3&lt;&gt;"",J3*25/100,""),IF(J3&lt;&gt;"",J3*30/100,"")),IF(J3&lt;&gt;"",J3*30/100,"")),IF(J3&lt;&gt;"",J3*30/100,"")),"")</f>
        <v/>
      </c>
      <c r="L3" s="36"/>
    </row>
    <row r="4" spans="1:12" ht="15.5" x14ac:dyDescent="0.35">
      <c r="A4" s="52"/>
      <c r="B4" s="52"/>
      <c r="C4" s="61"/>
      <c r="D4" s="60"/>
      <c r="E4" s="62"/>
      <c r="F4" s="73"/>
      <c r="G4" s="49" t="str">
        <f>IF(E4&lt;&gt;"",E4*F4/100,"")</f>
        <v/>
      </c>
      <c r="H4" s="185"/>
      <c r="I4" s="50" t="str">
        <f>IF(E4&lt;&gt;"",E4*H4/100,"")</f>
        <v/>
      </c>
      <c r="J4" s="45" t="str">
        <f>IF(G4&lt;&gt;"",IF(I4&lt;&gt;"",IF(ROUND(I4,2)-ROUND(G4,2)&lt;0,0,ROUND(I4,2)-ROUND(G4,2)),""),"")</f>
        <v/>
      </c>
      <c r="K4" s="50" t="str">
        <f>IF(RtnInf.RtnPrdFrom&lt;&gt;"",IF(MID(RtnInf.RtnPrdFrom,7,4)&gt;"2019", IF(MID(RtnInf.RtnPrdFrom,7,4)="2020", IF(MID(RtnInf.RtnPrdFrom,4,2)&gt;="04",IF(J4&lt;&gt;"",J4*25/100,""),IF(J4&lt;&gt;"",J4*30/100,"")),IF(J4&lt;&gt;"",J4*30/100,"")),IF(J4&lt;&gt;"",J4*30/100,"")),"")</f>
        <v/>
      </c>
      <c r="L4" s="36"/>
    </row>
    <row r="5" spans="1:12" ht="18" customHeight="1" x14ac:dyDescent="0.35">
      <c r="A5" s="208" t="s">
        <v>476</v>
      </c>
      <c r="B5" s="208"/>
      <c r="C5" s="208"/>
      <c r="D5" s="208"/>
      <c r="E5" s="208"/>
      <c r="F5" s="208"/>
      <c r="G5" s="208"/>
      <c r="H5" s="208"/>
      <c r="I5" s="208"/>
      <c r="J5" s="208"/>
      <c r="K5" s="57">
        <f ca="1">SUM(K3:OFFSET(FringeBenfTaxCalcListTO,-1,0))</f>
        <v>0</v>
      </c>
      <c r="L5" s="36"/>
    </row>
    <row r="6" spans="1:12" ht="37.5" customHeight="1" x14ac:dyDescent="0.35">
      <c r="A6" s="36"/>
      <c r="B6" s="36"/>
      <c r="C6" s="36"/>
      <c r="D6" s="36"/>
      <c r="E6" s="36"/>
      <c r="F6" s="36"/>
      <c r="G6" s="36"/>
      <c r="H6" s="36"/>
      <c r="I6" s="36"/>
      <c r="J6" s="36"/>
      <c r="K6" s="36"/>
      <c r="L6" s="36"/>
    </row>
    <row r="7" spans="1:12" ht="37.5" customHeight="1" x14ac:dyDescent="0.35">
      <c r="A7" s="36"/>
      <c r="B7" s="36"/>
      <c r="C7" s="36"/>
      <c r="D7" s="36"/>
      <c r="E7" s="36"/>
      <c r="F7" s="36"/>
      <c r="G7" s="36"/>
      <c r="H7" s="36"/>
      <c r="I7" s="36"/>
      <c r="J7" s="36"/>
      <c r="K7" s="36"/>
      <c r="L7" s="36"/>
    </row>
  </sheetData>
  <sheetProtection password="94AB" sheet="1" objects="1" scenarios="1" selectLockedCells="1"/>
  <mergeCells count="2">
    <mergeCell ref="A1:K1"/>
    <mergeCell ref="A5:J5"/>
  </mergeCells>
  <dataValidations xWindow="609" yWindow="464" count="6">
    <dataValidation type="decimal" allowBlank="1" showInputMessage="1" showErrorMessage="1" errorTitle="Data Error:" error="Please enter positive numeric value of length less than or equal to 15 digit." promptTitle="Numeric:" prompt="Enter numeric value of length less than or equal to 15 digit." sqref="D3:E4">
      <formula1>0</formula1>
      <formula2>999999999999999</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_x000a_" sqref="B3:B4">
      <formula1>50</formula1>
      <formula2>0</formula2>
    </dataValidation>
    <dataValidation type="textLength" allowBlank="1" showInputMessage="1" showErrorMessage="1" errorTitle="Data Error:" error="Please enter PIN in proper format.  " promptTitle="Alphanumeric:" prompt="Enter 11 digit alphanumeric values for PIN. " sqref="A3:A4">
      <formula1>11</formula1>
      <formula2>11</formula2>
    </dataValidation>
    <dataValidation type="textLength" showInputMessage="1" showErrorMessage="1" errorTitle="Data Error:" error="Please enter alphanumeric value of length less than or equal to 20  characters." promptTitle="Alphanumeric:" prompt="Enter alphanumeric value of length less than or equal to 20  characters.Special characters are not allowed._x000a_" sqref="C3:C4">
      <formula1>1</formula1>
      <formula2>20</formula2>
    </dataValidation>
    <dataValidation type="decimal" allowBlank="1" showInputMessage="1" showErrorMessage="1" errorTitle="Data Error:" error="Please enter Percentage value in range of  0 to 100." promptTitle="Percentage:" prompt="Enter Percentage value in range of  0 to 100." sqref="H3:H4 F3">
      <formula1>0</formula1>
      <formula2>100</formula2>
    </dataValidation>
    <dataValidation type="decimal" allowBlank="1" showInputMessage="1" showErrorMessage="1" errorTitle="Data Error:" error="Please enter Percentage value in range of  0 to 100." promptTitle="Percentage:" prompt="Enter Percentage value in range of  0 to 100." sqref="F4">
      <formula1>0.0000000001</formula1>
      <formula2>100</formula2>
    </dataValidation>
  </dataValidations>
  <pageMargins left="0.7" right="0.7" top="0.75" bottom="0.75" header="0.51180555555555551" footer="0.51180555555555551"/>
  <pageSetup firstPageNumber="0"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E19"/>
  <sheetViews>
    <sheetView topLeftCell="Z7" zoomScaleNormal="100" workbookViewId="0">
      <selection activeCell="AD15" sqref="AD15"/>
    </sheetView>
  </sheetViews>
  <sheetFormatPr defaultRowHeight="14.5" x14ac:dyDescent="0.35"/>
  <cols>
    <col min="1" max="1" width="30.54296875" customWidth="1"/>
    <col min="2" max="2" width="64" customWidth="1"/>
    <col min="3" max="3" width="42.54296875" customWidth="1"/>
    <col min="4" max="4" width="44" customWidth="1"/>
    <col min="5" max="7" width="32" customWidth="1"/>
    <col min="8" max="8" width="27.453125" customWidth="1"/>
    <col min="9" max="9" width="24.453125" customWidth="1"/>
    <col min="10" max="11" width="23.81640625" customWidth="1"/>
    <col min="12" max="12" width="28.81640625" customWidth="1"/>
    <col min="13" max="13" width="25.81640625" customWidth="1"/>
    <col min="14" max="14" width="28.81640625" customWidth="1"/>
    <col min="15" max="15" width="23.81640625" customWidth="1"/>
    <col min="16" max="16" width="27.54296875" customWidth="1"/>
    <col min="17" max="17" width="23.54296875" customWidth="1"/>
    <col min="18" max="18" width="27.1796875" customWidth="1"/>
    <col min="19" max="19" width="22.54296875" customWidth="1"/>
    <col min="20" max="20" width="29" customWidth="1"/>
    <col min="21" max="21" width="29.453125" customWidth="1"/>
    <col min="22" max="22" width="26.54296875" customWidth="1"/>
    <col min="23" max="24" width="27.1796875" customWidth="1"/>
    <col min="25" max="25" width="28.453125" customWidth="1"/>
    <col min="26" max="26" width="27" customWidth="1"/>
    <col min="27" max="27" width="18.1796875" customWidth="1"/>
    <col min="28" max="28" width="19.453125" customWidth="1"/>
    <col min="29" max="30" width="19" customWidth="1"/>
    <col min="31" max="31" width="56.453125" customWidth="1"/>
    <col min="32" max="32" width="36.453125" customWidth="1"/>
  </cols>
  <sheetData>
    <row r="1" spans="1:31" ht="29" x14ac:dyDescent="0.35">
      <c r="A1" s="26" t="s">
        <v>413</v>
      </c>
      <c r="B1" s="26" t="s">
        <v>414</v>
      </c>
      <c r="C1" s="26" t="s">
        <v>414</v>
      </c>
      <c r="D1" s="26" t="s">
        <v>414</v>
      </c>
      <c r="E1" s="26" t="s">
        <v>414</v>
      </c>
      <c r="F1" s="26" t="s">
        <v>414</v>
      </c>
      <c r="G1" s="26" t="s">
        <v>414</v>
      </c>
      <c r="H1" s="26" t="s">
        <v>414</v>
      </c>
      <c r="I1" s="26" t="s">
        <v>414</v>
      </c>
      <c r="J1" s="26" t="s">
        <v>414</v>
      </c>
      <c r="K1" s="26" t="s">
        <v>414</v>
      </c>
      <c r="L1" s="26" t="s">
        <v>414</v>
      </c>
      <c r="M1" s="26" t="s">
        <v>414</v>
      </c>
      <c r="N1" s="26" t="s">
        <v>414</v>
      </c>
      <c r="O1" s="26" t="s">
        <v>414</v>
      </c>
      <c r="P1" s="26" t="s">
        <v>414</v>
      </c>
      <c r="Q1" s="26" t="s">
        <v>414</v>
      </c>
      <c r="R1" s="26" t="s">
        <v>414</v>
      </c>
      <c r="S1" s="26" t="s">
        <v>414</v>
      </c>
      <c r="T1" s="26" t="s">
        <v>414</v>
      </c>
      <c r="U1" s="26" t="s">
        <v>414</v>
      </c>
      <c r="V1" s="26" t="s">
        <v>414</v>
      </c>
      <c r="W1" s="26" t="s">
        <v>414</v>
      </c>
      <c r="X1" s="26"/>
      <c r="Y1" s="26" t="s">
        <v>414</v>
      </c>
      <c r="Z1" s="26" t="s">
        <v>414</v>
      </c>
      <c r="AA1" s="26" t="s">
        <v>414</v>
      </c>
      <c r="AB1" s="26" t="s">
        <v>414</v>
      </c>
      <c r="AC1" s="30" t="s">
        <v>414</v>
      </c>
      <c r="AD1" s="30"/>
      <c r="AE1" s="26" t="s">
        <v>398</v>
      </c>
    </row>
    <row r="2" spans="1:31" ht="41.25" customHeight="1" x14ac:dyDescent="0.35">
      <c r="A2" s="123" t="s">
        <v>1152</v>
      </c>
      <c r="B2" s="124" t="s">
        <v>335</v>
      </c>
      <c r="C2" s="124" t="s">
        <v>415</v>
      </c>
      <c r="D2" s="125" t="s">
        <v>416</v>
      </c>
      <c r="E2" s="124" t="s">
        <v>417</v>
      </c>
      <c r="F2" s="124" t="s">
        <v>1044</v>
      </c>
      <c r="G2" s="124" t="s">
        <v>453</v>
      </c>
      <c r="H2" s="124" t="s">
        <v>474</v>
      </c>
      <c r="I2" s="125" t="s">
        <v>475</v>
      </c>
      <c r="J2" s="124" t="s">
        <v>1049</v>
      </c>
      <c r="K2" s="124" t="s">
        <v>803</v>
      </c>
      <c r="L2" s="124" t="s">
        <v>418</v>
      </c>
      <c r="M2" s="124" t="s">
        <v>1051</v>
      </c>
      <c r="N2" s="124" t="s">
        <v>1052</v>
      </c>
      <c r="O2" s="124" t="s">
        <v>1055</v>
      </c>
      <c r="P2" s="124" t="s">
        <v>1057</v>
      </c>
      <c r="Q2" s="124" t="s">
        <v>419</v>
      </c>
      <c r="R2" s="124" t="s">
        <v>1059</v>
      </c>
      <c r="S2" s="124" t="s">
        <v>420</v>
      </c>
      <c r="T2" s="124" t="s">
        <v>1060</v>
      </c>
      <c r="U2" s="125" t="s">
        <v>1061</v>
      </c>
      <c r="V2" s="125" t="s">
        <v>421</v>
      </c>
      <c r="W2" s="125" t="s">
        <v>423</v>
      </c>
      <c r="X2" s="125" t="s">
        <v>1067</v>
      </c>
      <c r="Y2" s="125" t="s">
        <v>422</v>
      </c>
      <c r="Z2" s="124" t="s">
        <v>1146</v>
      </c>
      <c r="AA2" s="108"/>
      <c r="AB2" s="108"/>
      <c r="AC2" s="108"/>
      <c r="AD2" s="108"/>
      <c r="AE2" s="126" t="s">
        <v>424</v>
      </c>
    </row>
    <row r="3" spans="1:31" x14ac:dyDescent="0.35">
      <c r="A3" s="92" t="s">
        <v>394</v>
      </c>
      <c r="B3" s="93" t="s">
        <v>267</v>
      </c>
      <c r="C3" s="93" t="s">
        <v>267</v>
      </c>
      <c r="D3" s="93" t="s">
        <v>267</v>
      </c>
      <c r="E3" s="93" t="s">
        <v>267</v>
      </c>
      <c r="F3" s="93" t="s">
        <v>267</v>
      </c>
      <c r="G3" s="93" t="s">
        <v>267</v>
      </c>
      <c r="H3" s="93" t="s">
        <v>267</v>
      </c>
      <c r="I3" s="93" t="s">
        <v>267</v>
      </c>
      <c r="J3" s="93" t="s">
        <v>267</v>
      </c>
      <c r="K3" s="93" t="s">
        <v>267</v>
      </c>
      <c r="L3" s="93" t="s">
        <v>267</v>
      </c>
      <c r="M3" s="93" t="s">
        <v>267</v>
      </c>
      <c r="N3" s="93" t="s">
        <v>267</v>
      </c>
      <c r="O3" s="93" t="s">
        <v>267</v>
      </c>
      <c r="P3" s="93" t="s">
        <v>267</v>
      </c>
      <c r="Q3" s="93" t="s">
        <v>267</v>
      </c>
      <c r="R3" s="93" t="s">
        <v>267</v>
      </c>
      <c r="S3" s="93" t="s">
        <v>267</v>
      </c>
      <c r="T3" s="93" t="s">
        <v>267</v>
      </c>
      <c r="U3" s="127" t="s">
        <v>267</v>
      </c>
      <c r="V3" s="93" t="s">
        <v>267</v>
      </c>
      <c r="W3" s="93" t="s">
        <v>309</v>
      </c>
      <c r="X3" s="93" t="s">
        <v>309</v>
      </c>
      <c r="Y3" s="93" t="s">
        <v>267</v>
      </c>
      <c r="Z3" s="135" t="s">
        <v>267</v>
      </c>
      <c r="AA3" s="93"/>
      <c r="AB3" s="93"/>
      <c r="AC3" s="93"/>
      <c r="AD3" s="93"/>
      <c r="AE3" s="106"/>
    </row>
    <row r="4" spans="1:31" x14ac:dyDescent="0.35">
      <c r="A4" s="92" t="s">
        <v>393</v>
      </c>
      <c r="B4" s="93"/>
      <c r="C4" s="93"/>
      <c r="D4" s="93"/>
      <c r="E4" s="93"/>
      <c r="F4" s="93"/>
      <c r="G4" s="93"/>
      <c r="H4" s="93"/>
      <c r="I4" s="93"/>
      <c r="J4" s="93"/>
      <c r="K4" s="93"/>
      <c r="L4" s="93"/>
      <c r="M4" s="93"/>
      <c r="N4" s="93"/>
      <c r="O4" s="93"/>
      <c r="P4" s="93"/>
      <c r="Q4" s="93"/>
      <c r="R4" s="93"/>
      <c r="S4" s="93"/>
      <c r="T4" s="93"/>
      <c r="U4" s="127"/>
      <c r="V4" s="93"/>
      <c r="W4" s="93"/>
      <c r="X4" s="93"/>
      <c r="Y4" s="93"/>
      <c r="Z4" s="93"/>
      <c r="AA4" s="93"/>
      <c r="AB4" s="93"/>
      <c r="AC4" s="93"/>
      <c r="AD4" s="93"/>
      <c r="AE4" s="106"/>
    </row>
    <row r="5" spans="1:31" ht="29" x14ac:dyDescent="0.35">
      <c r="A5" s="92" t="s">
        <v>395</v>
      </c>
      <c r="B5" s="93" t="s">
        <v>425</v>
      </c>
      <c r="C5" s="93" t="s">
        <v>426</v>
      </c>
      <c r="D5" s="93" t="s">
        <v>427</v>
      </c>
      <c r="E5" s="93" t="s">
        <v>428</v>
      </c>
      <c r="F5" s="93" t="s">
        <v>429</v>
      </c>
      <c r="G5" s="93" t="s">
        <v>430</v>
      </c>
      <c r="H5" s="93" t="s">
        <v>431</v>
      </c>
      <c r="I5" s="93" t="s">
        <v>432</v>
      </c>
      <c r="J5" s="93" t="s">
        <v>433</v>
      </c>
      <c r="K5" s="93" t="s">
        <v>434</v>
      </c>
      <c r="L5" s="93" t="s">
        <v>435</v>
      </c>
      <c r="M5" s="93" t="s">
        <v>436</v>
      </c>
      <c r="N5" s="93" t="s">
        <v>591</v>
      </c>
      <c r="O5" s="93" t="s">
        <v>437</v>
      </c>
      <c r="P5" s="93" t="s">
        <v>1058</v>
      </c>
      <c r="Q5" s="93" t="s">
        <v>438</v>
      </c>
      <c r="R5" s="93" t="s">
        <v>439</v>
      </c>
      <c r="S5" s="93" t="s">
        <v>440</v>
      </c>
      <c r="T5" s="93" t="s">
        <v>1062</v>
      </c>
      <c r="U5" s="127" t="s">
        <v>441</v>
      </c>
      <c r="V5" s="93" t="s">
        <v>1066</v>
      </c>
      <c r="W5" s="93" t="s">
        <v>1142</v>
      </c>
      <c r="X5" s="93" t="s">
        <v>1143</v>
      </c>
      <c r="Y5" s="93" t="s">
        <v>1144</v>
      </c>
      <c r="Z5" s="135" t="s">
        <v>1053</v>
      </c>
      <c r="AA5" s="93"/>
      <c r="AB5" s="93"/>
      <c r="AC5" s="93"/>
      <c r="AD5" s="93"/>
      <c r="AE5" s="106"/>
    </row>
    <row r="6" spans="1:31" ht="29" x14ac:dyDescent="0.35">
      <c r="A6" s="92" t="s">
        <v>396</v>
      </c>
      <c r="B6" s="93" t="str">
        <f t="shared" ref="B6:P6" si="0">CONCATENATE(B2,MsgMandat)</f>
        <v>PIN of Employee is Mandatory field.</v>
      </c>
      <c r="C6" s="127" t="str">
        <f t="shared" si="0"/>
        <v>Name of the  Employee is Mandatory field.</v>
      </c>
      <c r="D6" s="127" t="str">
        <f t="shared" si="0"/>
        <v>Residential Status is Mandatory field.</v>
      </c>
      <c r="E6" s="93" t="str">
        <f t="shared" si="0"/>
        <v>Type of Employee is Mandatory field.</v>
      </c>
      <c r="F6" s="93" t="s">
        <v>1045</v>
      </c>
      <c r="G6" s="93" t="s">
        <v>1046</v>
      </c>
      <c r="H6" s="93" t="s">
        <v>1047</v>
      </c>
      <c r="I6" s="93" t="s">
        <v>1048</v>
      </c>
      <c r="J6" s="93" t="s">
        <v>1050</v>
      </c>
      <c r="K6" s="93" t="str">
        <f t="shared" si="0"/>
        <v>Other Non Cash Benefits (D) is Mandatory field.</v>
      </c>
      <c r="L6" s="93" t="str">
        <f t="shared" si="0"/>
        <v>Type of Housing is Mandatory field.</v>
      </c>
      <c r="M6" s="93" t="str">
        <f t="shared" si="0"/>
        <v>Housing Benefit is Mandatory field.</v>
      </c>
      <c r="N6" s="93" t="str">
        <f t="shared" si="0"/>
        <v>Total Gross Pay is Mandatory field.</v>
      </c>
      <c r="O6" s="93" t="str">
        <f t="shared" si="0"/>
        <v>Social Health Insurance Fund is Mandatory field.</v>
      </c>
      <c r="P6" s="93" t="str">
        <f t="shared" si="0"/>
        <v>NSSF Contribution is Mandatory field.</v>
      </c>
      <c r="Q6" s="93" t="str">
        <f t="shared" ref="Q6:U6" si="1">CONCATENATE(Q2,MsgMandat)</f>
        <v>Actual Contribution is Mandatory field.</v>
      </c>
      <c r="R6" s="93" t="str">
        <f t="shared" si="1"/>
        <v>Post Retirement Medical Fund is Mandatory field.</v>
      </c>
      <c r="S6" s="93" t="str">
        <f t="shared" si="1"/>
        <v>Mortgage Interest is Mandatory field.</v>
      </c>
      <c r="T6" s="93" t="str">
        <f t="shared" si="1"/>
        <v>Affordable Housing Levy is Mandatory field.</v>
      </c>
      <c r="U6" s="127" t="str">
        <f t="shared" si="1"/>
        <v>Taxable Pay  is Mandatory field.</v>
      </c>
      <c r="V6" s="127" t="str">
        <f>CONCATENATE(V2,MsgMandat)</f>
        <v>Monthly Personal Relief is Mandatory field.</v>
      </c>
      <c r="W6" s="127" t="s">
        <v>1064</v>
      </c>
      <c r="X6" s="127" t="s">
        <v>1064</v>
      </c>
      <c r="Y6" s="127" t="s">
        <v>592</v>
      </c>
      <c r="Z6" s="136" t="s">
        <v>1147</v>
      </c>
      <c r="AA6" s="93"/>
      <c r="AB6" s="93"/>
      <c r="AC6" s="93"/>
      <c r="AD6" s="93"/>
      <c r="AE6" s="106"/>
    </row>
    <row r="7" spans="1:31" ht="43.5" x14ac:dyDescent="0.35">
      <c r="A7" s="92" t="s">
        <v>397</v>
      </c>
      <c r="B7" s="93" t="s">
        <v>442</v>
      </c>
      <c r="C7" s="93" t="s">
        <v>443</v>
      </c>
      <c r="D7" s="127"/>
      <c r="E7" s="93"/>
      <c r="F7" s="93"/>
      <c r="G7" s="93"/>
      <c r="H7" s="93" t="s">
        <v>444</v>
      </c>
      <c r="I7" s="93" t="s">
        <v>445</v>
      </c>
      <c r="J7" s="93" t="s">
        <v>446</v>
      </c>
      <c r="K7" s="93" t="s">
        <v>447</v>
      </c>
      <c r="L7" s="93"/>
      <c r="M7" s="93" t="s">
        <v>448</v>
      </c>
      <c r="N7" s="93" t="s">
        <v>1056</v>
      </c>
      <c r="O7" s="93" t="s">
        <v>449</v>
      </c>
      <c r="P7" s="93" t="s">
        <v>1141</v>
      </c>
      <c r="Q7" s="93" t="s">
        <v>450</v>
      </c>
      <c r="R7" s="93"/>
      <c r="S7" s="93" t="s">
        <v>451</v>
      </c>
      <c r="T7" s="93" t="s">
        <v>1063</v>
      </c>
      <c r="U7" s="127" t="s">
        <v>452</v>
      </c>
      <c r="V7" s="127" t="s">
        <v>1065</v>
      </c>
      <c r="W7" s="127" t="s">
        <v>1068</v>
      </c>
      <c r="X7" s="127" t="s">
        <v>1069</v>
      </c>
      <c r="Y7" s="93" t="s">
        <v>1145</v>
      </c>
      <c r="Z7" s="93" t="s">
        <v>1054</v>
      </c>
      <c r="AA7" s="93"/>
      <c r="AB7" s="93"/>
      <c r="AC7" s="93"/>
      <c r="AD7" s="93"/>
      <c r="AE7" s="106"/>
    </row>
    <row r="8" spans="1:31" ht="29" x14ac:dyDescent="0.35">
      <c r="A8" s="94" t="s">
        <v>396</v>
      </c>
      <c r="B8" s="109" t="s">
        <v>593</v>
      </c>
      <c r="C8" s="109" t="str">
        <f>MsgAlpNumSpl</f>
        <v>Please enter alphanumeric value. Only Special characters like (space , . / - :) are allowed.</v>
      </c>
      <c r="D8" s="109"/>
      <c r="E8" s="109" t="str">
        <f t="shared" ref="E8:P8" si="2">MsgNum</f>
        <v>Please enter numeric value only.</v>
      </c>
      <c r="F8" s="109"/>
      <c r="G8" s="109" t="s">
        <v>166</v>
      </c>
      <c r="H8" s="109" t="s">
        <v>166</v>
      </c>
      <c r="I8" s="109" t="str">
        <f t="shared" si="2"/>
        <v>Please enter numeric value only.</v>
      </c>
      <c r="J8" s="109" t="str">
        <f t="shared" si="2"/>
        <v>Please enter numeric value only.</v>
      </c>
      <c r="K8" s="109" t="str">
        <f t="shared" si="2"/>
        <v>Please enter numeric value only.</v>
      </c>
      <c r="L8" s="109"/>
      <c r="M8" s="109" t="str">
        <f t="shared" si="2"/>
        <v>Please enter numeric value only.</v>
      </c>
      <c r="N8" s="109" t="str">
        <f t="shared" si="2"/>
        <v>Please enter numeric value only.</v>
      </c>
      <c r="O8" s="109" t="str">
        <f t="shared" si="2"/>
        <v>Please enter numeric value only.</v>
      </c>
      <c r="P8" s="109" t="str">
        <f t="shared" si="2"/>
        <v>Please enter numeric value only.</v>
      </c>
      <c r="Q8" s="109" t="str">
        <f>MsgNum</f>
        <v>Please enter numeric value only.</v>
      </c>
      <c r="R8" s="109"/>
      <c r="S8" s="109" t="str">
        <f t="shared" ref="S8:V8" si="3">MsgNum</f>
        <v>Please enter numeric value only.</v>
      </c>
      <c r="T8" s="128" t="str">
        <f t="shared" si="3"/>
        <v>Please enter numeric value only.</v>
      </c>
      <c r="U8" s="128" t="str">
        <f t="shared" si="3"/>
        <v>Please enter numeric value only.</v>
      </c>
      <c r="V8" s="128" t="str">
        <f t="shared" si="3"/>
        <v>Please enter numeric value only.</v>
      </c>
      <c r="W8" s="128" t="s">
        <v>166</v>
      </c>
      <c r="X8" s="128" t="s">
        <v>166</v>
      </c>
      <c r="Y8" s="128" t="s">
        <v>166</v>
      </c>
      <c r="Z8" s="128" t="s">
        <v>166</v>
      </c>
      <c r="AA8" s="109"/>
      <c r="AB8" s="109"/>
      <c r="AC8" s="109"/>
      <c r="AD8" s="109"/>
      <c r="AE8" s="107"/>
    </row>
    <row r="10" spans="1:31" s="27" customFormat="1" ht="39.75" customHeight="1" x14ac:dyDescent="0.35">
      <c r="A10" s="129" t="s">
        <v>1157</v>
      </c>
      <c r="B10" s="125" t="s">
        <v>335</v>
      </c>
      <c r="C10" s="125" t="s">
        <v>415</v>
      </c>
      <c r="D10" s="125" t="s">
        <v>416</v>
      </c>
      <c r="E10" s="125" t="s">
        <v>417</v>
      </c>
      <c r="F10" s="125" t="s">
        <v>1044</v>
      </c>
      <c r="G10" s="125" t="s">
        <v>453</v>
      </c>
      <c r="H10" s="125" t="s">
        <v>783</v>
      </c>
      <c r="I10" s="125" t="s">
        <v>760</v>
      </c>
      <c r="J10" s="125" t="s">
        <v>766</v>
      </c>
      <c r="K10" s="125" t="s">
        <v>767</v>
      </c>
      <c r="L10" s="125" t="s">
        <v>768</v>
      </c>
      <c r="M10" s="130" t="s">
        <v>769</v>
      </c>
      <c r="N10" s="130" t="s">
        <v>770</v>
      </c>
      <c r="O10" s="130" t="s">
        <v>1070</v>
      </c>
      <c r="P10" s="130" t="s">
        <v>772</v>
      </c>
      <c r="Q10" s="130" t="s">
        <v>773</v>
      </c>
      <c r="R10" s="130" t="s">
        <v>774</v>
      </c>
      <c r="S10" s="130" t="s">
        <v>775</v>
      </c>
      <c r="T10" s="130" t="s">
        <v>1071</v>
      </c>
      <c r="U10" s="130" t="s">
        <v>776</v>
      </c>
      <c r="V10" s="130" t="s">
        <v>777</v>
      </c>
      <c r="W10" s="130" t="s">
        <v>352</v>
      </c>
      <c r="X10" s="130" t="s">
        <v>100</v>
      </c>
      <c r="Y10" s="130" t="s">
        <v>778</v>
      </c>
      <c r="Z10" s="130" t="s">
        <v>779</v>
      </c>
      <c r="AA10" s="130" t="s">
        <v>1072</v>
      </c>
      <c r="AB10" s="130" t="s">
        <v>780</v>
      </c>
      <c r="AC10" s="130" t="s">
        <v>781</v>
      </c>
      <c r="AD10" s="130" t="s">
        <v>782</v>
      </c>
      <c r="AE10" s="126" t="s">
        <v>454</v>
      </c>
    </row>
    <row r="11" spans="1:31" x14ac:dyDescent="0.35">
      <c r="A11" s="92" t="s">
        <v>394</v>
      </c>
      <c r="B11" s="93" t="s">
        <v>267</v>
      </c>
      <c r="C11" s="93" t="s">
        <v>267</v>
      </c>
      <c r="D11" s="93" t="s">
        <v>267</v>
      </c>
      <c r="E11" s="93" t="s">
        <v>267</v>
      </c>
      <c r="F11" s="135" t="s">
        <v>267</v>
      </c>
      <c r="G11" s="135" t="s">
        <v>267</v>
      </c>
      <c r="H11" s="135" t="s">
        <v>267</v>
      </c>
      <c r="I11" s="135" t="s">
        <v>267</v>
      </c>
      <c r="J11" s="135" t="s">
        <v>267</v>
      </c>
      <c r="K11" s="135" t="s">
        <v>267</v>
      </c>
      <c r="L11" s="135" t="s">
        <v>267</v>
      </c>
      <c r="M11" s="135" t="s">
        <v>267</v>
      </c>
      <c r="N11" s="135" t="s">
        <v>267</v>
      </c>
      <c r="O11" s="135" t="s">
        <v>267</v>
      </c>
      <c r="P11" s="135" t="s">
        <v>267</v>
      </c>
      <c r="Q11" s="135" t="s">
        <v>267</v>
      </c>
      <c r="R11" s="135" t="s">
        <v>267</v>
      </c>
      <c r="S11" s="135" t="s">
        <v>267</v>
      </c>
      <c r="T11" s="135" t="s">
        <v>267</v>
      </c>
      <c r="U11" s="135" t="s">
        <v>267</v>
      </c>
      <c r="V11" s="135" t="s">
        <v>267</v>
      </c>
      <c r="W11" s="136" t="s">
        <v>267</v>
      </c>
      <c r="X11" s="136" t="s">
        <v>267</v>
      </c>
      <c r="Y11" s="135" t="s">
        <v>267</v>
      </c>
      <c r="Z11" s="135" t="s">
        <v>267</v>
      </c>
      <c r="AA11" s="135" t="s">
        <v>267</v>
      </c>
      <c r="AB11" s="135" t="s">
        <v>267</v>
      </c>
      <c r="AC11" s="135" t="s">
        <v>267</v>
      </c>
      <c r="AD11" s="135" t="s">
        <v>267</v>
      </c>
      <c r="AE11" s="106"/>
    </row>
    <row r="12" spans="1:31" x14ac:dyDescent="0.35">
      <c r="A12" s="92" t="s">
        <v>393</v>
      </c>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106"/>
    </row>
    <row r="13" spans="1:31" x14ac:dyDescent="0.35">
      <c r="A13" s="92" t="s">
        <v>395</v>
      </c>
      <c r="B13" s="93" t="s">
        <v>455</v>
      </c>
      <c r="C13" s="93" t="s">
        <v>456</v>
      </c>
      <c r="D13" s="93" t="s">
        <v>457</v>
      </c>
      <c r="E13" s="93" t="s">
        <v>458</v>
      </c>
      <c r="F13" s="93" t="s">
        <v>459</v>
      </c>
      <c r="G13" s="93" t="s">
        <v>460</v>
      </c>
      <c r="H13" s="93" t="s">
        <v>461</v>
      </c>
      <c r="I13" s="93" t="s">
        <v>462</v>
      </c>
      <c r="J13" s="93" t="s">
        <v>1073</v>
      </c>
      <c r="K13" s="93" t="s">
        <v>1074</v>
      </c>
      <c r="L13" s="93" t="s">
        <v>463</v>
      </c>
      <c r="M13" s="93" t="s">
        <v>1075</v>
      </c>
      <c r="N13" s="93" t="s">
        <v>1076</v>
      </c>
      <c r="O13" s="93" t="s">
        <v>1077</v>
      </c>
      <c r="P13" s="93" t="s">
        <v>1078</v>
      </c>
      <c r="Q13" s="93" t="s">
        <v>1079</v>
      </c>
      <c r="R13" s="93" t="s">
        <v>1080</v>
      </c>
      <c r="S13" s="93" t="s">
        <v>1080</v>
      </c>
      <c r="T13" s="93" t="s">
        <v>1081</v>
      </c>
      <c r="U13" s="93" t="s">
        <v>1082</v>
      </c>
      <c r="V13" s="93" t="s">
        <v>1083</v>
      </c>
      <c r="W13" s="93" t="s">
        <v>1084</v>
      </c>
      <c r="X13" s="93" t="s">
        <v>1085</v>
      </c>
      <c r="Y13" s="93" t="s">
        <v>1086</v>
      </c>
      <c r="Z13" s="93" t="s">
        <v>1087</v>
      </c>
      <c r="AA13" s="93" t="s">
        <v>1088</v>
      </c>
      <c r="AB13" s="93" t="s">
        <v>1233</v>
      </c>
      <c r="AC13" s="93" t="s">
        <v>1229</v>
      </c>
      <c r="AD13" s="93" t="s">
        <v>1228</v>
      </c>
      <c r="AE13" s="106"/>
    </row>
    <row r="14" spans="1:31" x14ac:dyDescent="0.35">
      <c r="A14" s="92" t="s">
        <v>396</v>
      </c>
      <c r="B14" s="93" t="str">
        <f t="shared" ref="B14:E14" si="4">CONCATENATE(B10,MsgMandat)</f>
        <v>PIN of Employee is Mandatory field.</v>
      </c>
      <c r="C14" s="93" t="str">
        <f t="shared" si="4"/>
        <v>Name of the  Employee is Mandatory field.</v>
      </c>
      <c r="D14" s="93" t="str">
        <f t="shared" si="4"/>
        <v>Residential Status is Mandatory field.</v>
      </c>
      <c r="E14" s="93" t="str">
        <f t="shared" si="4"/>
        <v>Type of Employee is Mandatory field.</v>
      </c>
      <c r="F14" s="135" t="str">
        <f t="shared" ref="F14:AD14" si="5">CONCATENATE(F10,MsgMandat)</f>
        <v>Person With Disability is Mandatory field.</v>
      </c>
      <c r="G14" s="93" t="str">
        <f t="shared" si="5"/>
        <v>Exemption Certificate Number is Mandatory field.</v>
      </c>
      <c r="H14" s="93" t="str">
        <f t="shared" si="5"/>
        <v>Type of Payment is Mandatory field.</v>
      </c>
      <c r="I14" s="93" t="str">
        <f t="shared" si="5"/>
        <v>Lumpsum Payments Option is Mandatory field.</v>
      </c>
      <c r="J14" s="93" t="str">
        <f t="shared" si="5"/>
        <v>Contract Term Years is Mandatory field.</v>
      </c>
      <c r="K14" s="93" t="str">
        <f t="shared" si="5"/>
        <v>Remaining Term Years is Mandatory field.</v>
      </c>
      <c r="L14" s="93" t="str">
        <f t="shared" si="5"/>
        <v>Lumpsum Amount is Mandatory field.</v>
      </c>
      <c r="M14" s="93" t="str">
        <f t="shared" si="5"/>
        <v>Current Annual Remuneration is Mandatory field.</v>
      </c>
      <c r="N14" s="93" t="str">
        <f t="shared" si="5"/>
        <v>Spread Years is Mandatory field.</v>
      </c>
      <c r="O14" s="93" t="str">
        <f t="shared" si="5"/>
        <v>Spread Amount per Year_x000D_
(Spread not more than Lumpsum) is Mandatory field.</v>
      </c>
      <c r="P14" s="93" t="str">
        <f t="shared" si="5"/>
        <v>Lumpsum/Gratuity/Arrears Year is Mandatory field.</v>
      </c>
      <c r="Q14" s="93" t="str">
        <f t="shared" si="5"/>
        <v>Gratuity Value is Mandatory field.</v>
      </c>
      <c r="R14" s="93" t="str">
        <f t="shared" si="5"/>
        <v>Gratuity Years is Mandatory field.</v>
      </c>
      <c r="S14" s="93" t="str">
        <f t="shared" si="5"/>
        <v>Spread per Year is Mandatory field.</v>
      </c>
      <c r="T14" s="93" t="str">
        <f t="shared" si="5"/>
        <v>Taxable Pay per Year_x000D_
Excess gratuity  is Mandatory field.</v>
      </c>
      <c r="U14" s="93" t="str">
        <f t="shared" si="5"/>
        <v>PAYE on Gratuity Spread and Taxable Pay is Mandatory field.</v>
      </c>
      <c r="V14" s="93" t="str">
        <f t="shared" si="5"/>
        <v>Tax Deducted per Year is Mandatory field.</v>
      </c>
      <c r="W14" s="93" t="str">
        <f t="shared" si="5"/>
        <v>Year is Mandatory field.</v>
      </c>
      <c r="X14" s="93" t="str">
        <f t="shared" si="5"/>
        <v>Month is Mandatory field.</v>
      </c>
      <c r="Y14" s="93" t="str">
        <f t="shared" si="5"/>
        <v>Arrears Amount is Mandatory field.</v>
      </c>
      <c r="Z14" s="93" t="str">
        <f t="shared" si="5"/>
        <v>Taxable Pay for Specific Arrears Period is Mandatory field.</v>
      </c>
      <c r="AA14" s="93" t="str">
        <f t="shared" si="5"/>
        <v>Tax Payable_x000D_
on Column (W,X) is Mandatory field.</v>
      </c>
      <c r="AB14" s="93" t="str">
        <f t="shared" si="5"/>
        <v>Tax Deducted on Taxable Pay is Mandatory field.</v>
      </c>
      <c r="AC14" s="93" t="str">
        <f t="shared" si="5"/>
        <v>Amount of PAYE Tax Payable  is Mandatory field.</v>
      </c>
      <c r="AD14" s="93" t="str">
        <f t="shared" si="5"/>
        <v>Self Assessed PAYE is Mandatory field.</v>
      </c>
      <c r="AE14" s="106"/>
    </row>
    <row r="15" spans="1:31" x14ac:dyDescent="0.35">
      <c r="A15" s="92" t="s">
        <v>397</v>
      </c>
      <c r="B15" s="93" t="s">
        <v>464</v>
      </c>
      <c r="C15" s="93" t="s">
        <v>465</v>
      </c>
      <c r="D15" s="135"/>
      <c r="E15" s="135"/>
      <c r="F15" s="135"/>
      <c r="G15" s="135"/>
      <c r="H15" s="93"/>
      <c r="I15" s="93"/>
      <c r="J15" s="93"/>
      <c r="K15" s="93"/>
      <c r="L15" s="93" t="s">
        <v>1089</v>
      </c>
      <c r="M15" s="93" t="s">
        <v>1090</v>
      </c>
      <c r="N15" s="93"/>
      <c r="O15" s="93" t="s">
        <v>1091</v>
      </c>
      <c r="P15" s="93"/>
      <c r="Q15" s="93" t="s">
        <v>1092</v>
      </c>
      <c r="R15" s="93"/>
      <c r="S15" s="93"/>
      <c r="T15" s="93" t="s">
        <v>1158</v>
      </c>
      <c r="U15" s="93" t="s">
        <v>1232</v>
      </c>
      <c r="V15" s="93" t="s">
        <v>1093</v>
      </c>
      <c r="W15" s="135" t="s">
        <v>1094</v>
      </c>
      <c r="X15" s="93"/>
      <c r="Y15" s="93" t="s">
        <v>1095</v>
      </c>
      <c r="Z15" s="93" t="s">
        <v>1096</v>
      </c>
      <c r="AA15" s="93" t="s">
        <v>1097</v>
      </c>
      <c r="AB15" s="93" t="s">
        <v>1234</v>
      </c>
      <c r="AC15" s="93" t="s">
        <v>1230</v>
      </c>
      <c r="AD15" s="93" t="s">
        <v>1231</v>
      </c>
      <c r="AE15" s="106"/>
    </row>
    <row r="16" spans="1:31" x14ac:dyDescent="0.35">
      <c r="A16" s="94" t="s">
        <v>396</v>
      </c>
      <c r="B16" s="109" t="s">
        <v>593</v>
      </c>
      <c r="C16" s="109" t="str">
        <f>MsgAlpNumSpl</f>
        <v>Please enter alphanumeric value. Only Special characters like (space , . / - :) are allowed.</v>
      </c>
      <c r="D16" s="109"/>
      <c r="E16" s="109"/>
      <c r="F16" s="109"/>
      <c r="G16" s="109"/>
      <c r="H16" s="109"/>
      <c r="I16" s="109"/>
      <c r="J16" s="109"/>
      <c r="K16" s="109"/>
      <c r="L16" s="109" t="s">
        <v>166</v>
      </c>
      <c r="M16" s="109" t="s">
        <v>166</v>
      </c>
      <c r="N16" s="109"/>
      <c r="O16" s="109" t="s">
        <v>166</v>
      </c>
      <c r="P16" s="109"/>
      <c r="Q16" s="109" t="s">
        <v>166</v>
      </c>
      <c r="R16" s="109"/>
      <c r="S16" s="109"/>
      <c r="T16" s="109" t="s">
        <v>166</v>
      </c>
      <c r="U16" s="109" t="s">
        <v>166</v>
      </c>
      <c r="V16" s="109" t="s">
        <v>166</v>
      </c>
      <c r="W16" s="109" t="s">
        <v>166</v>
      </c>
      <c r="X16" s="109"/>
      <c r="Y16" s="109" t="s">
        <v>166</v>
      </c>
      <c r="Z16" s="109" t="s">
        <v>166</v>
      </c>
      <c r="AA16" s="109" t="s">
        <v>166</v>
      </c>
      <c r="AB16" s="109" t="s">
        <v>166</v>
      </c>
      <c r="AC16" s="109" t="s">
        <v>166</v>
      </c>
      <c r="AD16" s="109" t="s">
        <v>166</v>
      </c>
      <c r="AE16" s="107"/>
    </row>
    <row r="17" spans="1:1" x14ac:dyDescent="0.35">
      <c r="A17" s="166" t="s">
        <v>466</v>
      </c>
    </row>
    <row r="18" spans="1:1" x14ac:dyDescent="0.35">
      <c r="A18" s="166" t="s">
        <v>396</v>
      </c>
    </row>
    <row r="19" spans="1:1" x14ac:dyDescent="0.35">
      <c r="A19" s="166"/>
    </row>
  </sheetData>
  <sheetProtection sheet="1" objects="1" scenarios="1" selectLockedCells="1"/>
  <pageMargins left="0.7" right="0.7" top="0.75" bottom="0.75" header="0.51180555555555551" footer="0.51180555555555551"/>
  <pageSetup firstPageNumber="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O1900"/>
  <sheetViews>
    <sheetView topLeftCell="L808" zoomScaleNormal="100" workbookViewId="0">
      <selection activeCell="A394" sqref="A394:XFD830"/>
    </sheetView>
  </sheetViews>
  <sheetFormatPr defaultRowHeight="14.5" x14ac:dyDescent="0.35"/>
  <cols>
    <col min="1" max="1" width="30" customWidth="1"/>
    <col min="2" max="2" width="23.54296875" customWidth="1"/>
    <col min="3" max="3" width="18.453125" customWidth="1"/>
    <col min="4" max="4" width="26.54296875" customWidth="1"/>
    <col min="5" max="5" width="19.81640625" customWidth="1"/>
    <col min="7" max="7" width="9.1796875" customWidth="1"/>
    <col min="8" max="8" width="18.1796875" bestFit="1" customWidth="1"/>
  </cols>
  <sheetData>
    <row r="1" spans="1:4" x14ac:dyDescent="0.35">
      <c r="A1" s="26" t="s">
        <v>193</v>
      </c>
    </row>
    <row r="2" spans="1:4" x14ac:dyDescent="0.35">
      <c r="A2" t="s">
        <v>194</v>
      </c>
      <c r="B2" t="s">
        <v>195</v>
      </c>
      <c r="C2" t="s">
        <v>196</v>
      </c>
      <c r="D2" t="s">
        <v>197</v>
      </c>
    </row>
    <row r="3" spans="1:4" x14ac:dyDescent="0.35">
      <c r="A3" t="s">
        <v>198</v>
      </c>
      <c r="B3">
        <v>76</v>
      </c>
      <c r="C3" t="s">
        <v>199</v>
      </c>
      <c r="D3" t="s">
        <v>124</v>
      </c>
    </row>
    <row r="4" spans="1:4" x14ac:dyDescent="0.35">
      <c r="A4" t="s">
        <v>200</v>
      </c>
      <c r="B4">
        <v>80</v>
      </c>
      <c r="C4" t="s">
        <v>201</v>
      </c>
      <c r="D4" t="s">
        <v>202</v>
      </c>
    </row>
    <row r="5" spans="1:4" x14ac:dyDescent="0.35">
      <c r="A5" t="s">
        <v>203</v>
      </c>
      <c r="B5">
        <v>84</v>
      </c>
      <c r="C5" t="s">
        <v>332</v>
      </c>
      <c r="D5" t="s">
        <v>294</v>
      </c>
    </row>
    <row r="6" spans="1:4" x14ac:dyDescent="0.35">
      <c r="A6" t="s">
        <v>206</v>
      </c>
      <c r="B6">
        <v>88</v>
      </c>
      <c r="C6" t="s">
        <v>207</v>
      </c>
      <c r="D6" t="s">
        <v>297</v>
      </c>
    </row>
    <row r="7" spans="1:4" x14ac:dyDescent="0.35">
      <c r="A7" t="s">
        <v>209</v>
      </c>
      <c r="B7">
        <v>92</v>
      </c>
      <c r="C7" t="s">
        <v>210</v>
      </c>
      <c r="D7" t="s">
        <v>283</v>
      </c>
    </row>
    <row r="8" spans="1:4" x14ac:dyDescent="0.35">
      <c r="A8" t="s">
        <v>212</v>
      </c>
      <c r="B8">
        <v>96</v>
      </c>
      <c r="C8" t="s">
        <v>213</v>
      </c>
      <c r="D8" t="s">
        <v>284</v>
      </c>
    </row>
    <row r="9" spans="1:4" x14ac:dyDescent="0.35">
      <c r="A9" t="s">
        <v>215</v>
      </c>
      <c r="B9">
        <v>100</v>
      </c>
      <c r="C9" t="s">
        <v>216</v>
      </c>
      <c r="D9" t="s">
        <v>285</v>
      </c>
    </row>
    <row r="10" spans="1:4" x14ac:dyDescent="0.35">
      <c r="A10" t="s">
        <v>217</v>
      </c>
      <c r="B10">
        <v>104</v>
      </c>
      <c r="C10" t="s">
        <v>799</v>
      </c>
      <c r="D10" t="s">
        <v>307</v>
      </c>
    </row>
    <row r="11" spans="1:4" x14ac:dyDescent="0.35">
      <c r="A11" t="s">
        <v>219</v>
      </c>
      <c r="B11">
        <v>108</v>
      </c>
      <c r="C11" t="s">
        <v>220</v>
      </c>
      <c r="D11" t="s">
        <v>205</v>
      </c>
    </row>
    <row r="12" spans="1:4" x14ac:dyDescent="0.35">
      <c r="A12" t="s">
        <v>222</v>
      </c>
      <c r="B12">
        <v>112</v>
      </c>
      <c r="C12" t="s">
        <v>223</v>
      </c>
      <c r="D12" t="s">
        <v>309</v>
      </c>
    </row>
    <row r="13" spans="1:4" x14ac:dyDescent="0.35">
      <c r="A13" t="s">
        <v>225</v>
      </c>
      <c r="B13">
        <v>116</v>
      </c>
      <c r="C13" t="s">
        <v>226</v>
      </c>
      <c r="D13" t="s">
        <v>237</v>
      </c>
    </row>
    <row r="14" spans="1:4" x14ac:dyDescent="0.35">
      <c r="A14" t="s">
        <v>228</v>
      </c>
      <c r="B14">
        <v>120</v>
      </c>
      <c r="C14" t="s">
        <v>229</v>
      </c>
      <c r="D14" t="s">
        <v>311</v>
      </c>
    </row>
    <row r="15" spans="1:4" x14ac:dyDescent="0.35">
      <c r="A15" t="s">
        <v>231</v>
      </c>
      <c r="B15">
        <v>124</v>
      </c>
      <c r="C15" t="s">
        <v>232</v>
      </c>
      <c r="D15" t="s">
        <v>132</v>
      </c>
    </row>
    <row r="16" spans="1:4" x14ac:dyDescent="0.35">
      <c r="A16" t="s">
        <v>234</v>
      </c>
      <c r="B16">
        <v>128</v>
      </c>
      <c r="C16" t="s">
        <v>673</v>
      </c>
      <c r="D16" t="s">
        <v>211</v>
      </c>
    </row>
    <row r="17" spans="1:4" x14ac:dyDescent="0.35">
      <c r="A17" t="s">
        <v>236</v>
      </c>
      <c r="B17">
        <v>132</v>
      </c>
      <c r="C17" t="s">
        <v>674</v>
      </c>
      <c r="D17" t="s">
        <v>134</v>
      </c>
    </row>
    <row r="18" spans="1:4" x14ac:dyDescent="0.35">
      <c r="A18" t="s">
        <v>238</v>
      </c>
      <c r="B18">
        <v>136</v>
      </c>
      <c r="C18" t="s">
        <v>239</v>
      </c>
      <c r="D18" t="s">
        <v>218</v>
      </c>
    </row>
    <row r="19" spans="1:4" x14ac:dyDescent="0.35">
      <c r="A19" t="s">
        <v>240</v>
      </c>
      <c r="B19">
        <v>140</v>
      </c>
      <c r="C19" t="s">
        <v>241</v>
      </c>
      <c r="D19" t="s">
        <v>287</v>
      </c>
    </row>
    <row r="20" spans="1:4" x14ac:dyDescent="0.35">
      <c r="A20" t="s">
        <v>243</v>
      </c>
      <c r="B20">
        <v>144</v>
      </c>
      <c r="C20" t="s">
        <v>244</v>
      </c>
      <c r="D20" t="s">
        <v>287</v>
      </c>
    </row>
    <row r="21" spans="1:4" x14ac:dyDescent="0.35">
      <c r="A21" t="s">
        <v>245</v>
      </c>
      <c r="B21">
        <v>148</v>
      </c>
      <c r="C21" t="s">
        <v>246</v>
      </c>
      <c r="D21" t="s">
        <v>208</v>
      </c>
    </row>
    <row r="22" spans="1:4" x14ac:dyDescent="0.35">
      <c r="A22" t="s">
        <v>247</v>
      </c>
      <c r="B22">
        <v>152</v>
      </c>
      <c r="C22" t="s">
        <v>248</v>
      </c>
      <c r="D22" t="s">
        <v>237</v>
      </c>
    </row>
    <row r="23" spans="1:4" x14ac:dyDescent="0.35">
      <c r="A23" t="s">
        <v>249</v>
      </c>
      <c r="B23">
        <v>156</v>
      </c>
      <c r="C23" t="s">
        <v>250</v>
      </c>
      <c r="D23" t="s">
        <v>214</v>
      </c>
    </row>
    <row r="24" spans="1:4" x14ac:dyDescent="0.35">
      <c r="A24" t="s">
        <v>251</v>
      </c>
      <c r="B24">
        <v>160</v>
      </c>
      <c r="C24" t="s">
        <v>252</v>
      </c>
      <c r="D24" t="s">
        <v>134</v>
      </c>
    </row>
    <row r="25" spans="1:4" x14ac:dyDescent="0.35">
      <c r="A25" t="s">
        <v>253</v>
      </c>
      <c r="B25">
        <v>164</v>
      </c>
      <c r="C25" t="s">
        <v>1172</v>
      </c>
      <c r="D25" t="s">
        <v>208</v>
      </c>
    </row>
    <row r="26" spans="1:4" x14ac:dyDescent="0.35">
      <c r="A26" t="s">
        <v>255</v>
      </c>
      <c r="B26">
        <v>168</v>
      </c>
      <c r="C26" t="s">
        <v>1170</v>
      </c>
      <c r="D26" t="s">
        <v>132</v>
      </c>
    </row>
    <row r="27" spans="1:4" x14ac:dyDescent="0.35">
      <c r="A27" t="s">
        <v>257</v>
      </c>
      <c r="B27">
        <v>172</v>
      </c>
      <c r="C27" t="s">
        <v>1169</v>
      </c>
      <c r="D27" t="s">
        <v>214</v>
      </c>
    </row>
    <row r="28" spans="1:4" x14ac:dyDescent="0.35">
      <c r="A28" t="s">
        <v>259</v>
      </c>
      <c r="B28">
        <v>176</v>
      </c>
      <c r="C28" t="s">
        <v>1164</v>
      </c>
      <c r="D28" t="s">
        <v>214</v>
      </c>
    </row>
    <row r="29" spans="1:4" x14ac:dyDescent="0.35">
      <c r="A29" t="s">
        <v>261</v>
      </c>
      <c r="B29">
        <v>180</v>
      </c>
      <c r="C29" t="s">
        <v>262</v>
      </c>
      <c r="D29" t="s">
        <v>282</v>
      </c>
    </row>
    <row r="30" spans="1:4" x14ac:dyDescent="0.35">
      <c r="A30" t="s">
        <v>263</v>
      </c>
      <c r="B30">
        <v>184</v>
      </c>
      <c r="C30" t="s">
        <v>264</v>
      </c>
      <c r="D30" t="s">
        <v>282</v>
      </c>
    </row>
    <row r="31" spans="1:4" x14ac:dyDescent="0.35">
      <c r="A31" t="s">
        <v>265</v>
      </c>
      <c r="B31">
        <v>188</v>
      </c>
      <c r="C31" t="s">
        <v>906</v>
      </c>
      <c r="D31" t="s">
        <v>205</v>
      </c>
    </row>
    <row r="32" spans="1:4" x14ac:dyDescent="0.35">
      <c r="A32" t="s">
        <v>266</v>
      </c>
      <c r="B32">
        <v>192</v>
      </c>
      <c r="C32" t="s">
        <v>1168</v>
      </c>
      <c r="D32" t="s">
        <v>214</v>
      </c>
    </row>
    <row r="33" spans="1:4" x14ac:dyDescent="0.35">
      <c r="A33" t="s">
        <v>268</v>
      </c>
      <c r="B33">
        <v>196</v>
      </c>
      <c r="C33" t="s">
        <v>1177</v>
      </c>
      <c r="D33" t="s">
        <v>134</v>
      </c>
    </row>
    <row r="34" spans="1:4" x14ac:dyDescent="0.35">
      <c r="A34" t="s">
        <v>270</v>
      </c>
      <c r="B34">
        <v>200</v>
      </c>
      <c r="C34" t="s">
        <v>1178</v>
      </c>
      <c r="D34" t="s">
        <v>285</v>
      </c>
    </row>
    <row r="35" spans="1:4" x14ac:dyDescent="0.35">
      <c r="A35" t="s">
        <v>272</v>
      </c>
      <c r="B35">
        <v>204</v>
      </c>
      <c r="C35" t="s">
        <v>1179</v>
      </c>
      <c r="D35" t="s">
        <v>307</v>
      </c>
    </row>
    <row r="38" spans="1:4" x14ac:dyDescent="0.35">
      <c r="A38" s="27"/>
    </row>
    <row r="75" spans="1:2" x14ac:dyDescent="0.35">
      <c r="A75" t="s">
        <v>273</v>
      </c>
      <c r="B75" t="s">
        <v>273</v>
      </c>
    </row>
    <row r="76" spans="1:2" x14ac:dyDescent="0.35">
      <c r="A76" t="s">
        <v>274</v>
      </c>
      <c r="B76" t="s">
        <v>275</v>
      </c>
    </row>
    <row r="77" spans="1:2" x14ac:dyDescent="0.35">
      <c r="A77" s="74" t="s">
        <v>810</v>
      </c>
    </row>
    <row r="78" spans="1:2" x14ac:dyDescent="0.35">
      <c r="A78" s="27"/>
    </row>
    <row r="79" spans="1:2" x14ac:dyDescent="0.35">
      <c r="A79" t="s">
        <v>276</v>
      </c>
      <c r="B79" t="s">
        <v>276</v>
      </c>
    </row>
    <row r="80" spans="1:2" x14ac:dyDescent="0.35">
      <c r="A80" t="s">
        <v>277</v>
      </c>
      <c r="B80" t="s">
        <v>278</v>
      </c>
    </row>
    <row r="81" spans="1:2" x14ac:dyDescent="0.35">
      <c r="A81" s="74" t="s">
        <v>809</v>
      </c>
    </row>
    <row r="83" spans="1:2" x14ac:dyDescent="0.35">
      <c r="A83" t="s">
        <v>797</v>
      </c>
      <c r="B83" t="s">
        <v>797</v>
      </c>
    </row>
    <row r="84" spans="1:2" x14ac:dyDescent="0.35">
      <c r="A84" t="s">
        <v>795</v>
      </c>
      <c r="B84" t="s">
        <v>796</v>
      </c>
    </row>
    <row r="85" spans="1:2" x14ac:dyDescent="0.35">
      <c r="A85" s="74" t="s">
        <v>808</v>
      </c>
    </row>
    <row r="87" spans="1:2" x14ac:dyDescent="0.35">
      <c r="A87" t="s">
        <v>279</v>
      </c>
    </row>
    <row r="88" spans="1:2" x14ac:dyDescent="0.35">
      <c r="A88" t="s">
        <v>293</v>
      </c>
    </row>
    <row r="89" spans="1:2" x14ac:dyDescent="0.35">
      <c r="A89" s="74" t="s">
        <v>807</v>
      </c>
    </row>
    <row r="91" spans="1:2" x14ac:dyDescent="0.35">
      <c r="A91" t="s">
        <v>315</v>
      </c>
    </row>
    <row r="92" spans="1:2" x14ac:dyDescent="0.35">
      <c r="A92" t="s">
        <v>293</v>
      </c>
    </row>
    <row r="93" spans="1:2" ht="58" x14ac:dyDescent="0.35">
      <c r="A93" s="179" t="s">
        <v>806</v>
      </c>
    </row>
    <row r="95" spans="1:2" x14ac:dyDescent="0.35">
      <c r="A95" t="s">
        <v>124</v>
      </c>
    </row>
    <row r="96" spans="1:2" x14ac:dyDescent="0.35">
      <c r="A96" t="s">
        <v>293</v>
      </c>
    </row>
    <row r="97" spans="1:5" x14ac:dyDescent="0.35">
      <c r="A97" s="74" t="s">
        <v>1130</v>
      </c>
    </row>
    <row r="99" spans="1:5" x14ac:dyDescent="0.35">
      <c r="A99" t="s">
        <v>202</v>
      </c>
    </row>
    <row r="100" spans="1:5" x14ac:dyDescent="0.35">
      <c r="A100" t="s">
        <v>293</v>
      </c>
    </row>
    <row r="101" spans="1:5" x14ac:dyDescent="0.35">
      <c r="A101" s="74" t="s">
        <v>805</v>
      </c>
    </row>
    <row r="103" spans="1:5" x14ac:dyDescent="0.35">
      <c r="A103" t="s">
        <v>295</v>
      </c>
      <c r="B103" t="s">
        <v>295</v>
      </c>
      <c r="C103" t="s">
        <v>295</v>
      </c>
      <c r="D103" t="s">
        <v>295</v>
      </c>
      <c r="E103" t="s">
        <v>295</v>
      </c>
    </row>
    <row r="104" spans="1:5" x14ac:dyDescent="0.35">
      <c r="A104" t="s">
        <v>487</v>
      </c>
      <c r="B104" t="s">
        <v>488</v>
      </c>
      <c r="C104" t="s">
        <v>489</v>
      </c>
      <c r="D104" t="s">
        <v>490</v>
      </c>
      <c r="E104" t="s">
        <v>491</v>
      </c>
    </row>
    <row r="105" spans="1:5" x14ac:dyDescent="0.35">
      <c r="A105" s="74" t="s">
        <v>804</v>
      </c>
    </row>
    <row r="107" spans="1:5" x14ac:dyDescent="0.35">
      <c r="A107" t="s">
        <v>283</v>
      </c>
    </row>
    <row r="108" spans="1:5" x14ac:dyDescent="0.35">
      <c r="A108" t="s">
        <v>280</v>
      </c>
    </row>
    <row r="109" spans="1:5" x14ac:dyDescent="0.35">
      <c r="A109" s="74" t="s">
        <v>1132</v>
      </c>
    </row>
    <row r="111" spans="1:5" x14ac:dyDescent="0.35">
      <c r="A111" t="s">
        <v>284</v>
      </c>
    </row>
    <row r="112" spans="1:5" x14ac:dyDescent="0.35">
      <c r="A112" t="s">
        <v>293</v>
      </c>
    </row>
    <row r="113" spans="1:1" x14ac:dyDescent="0.35">
      <c r="A113" s="74" t="s">
        <v>1134</v>
      </c>
    </row>
    <row r="115" spans="1:1" x14ac:dyDescent="0.35">
      <c r="A115" t="s">
        <v>287</v>
      </c>
    </row>
    <row r="116" spans="1:1" x14ac:dyDescent="0.35">
      <c r="A116" t="s">
        <v>293</v>
      </c>
    </row>
    <row r="117" spans="1:1" x14ac:dyDescent="0.35">
      <c r="A117" s="74" t="s">
        <v>1133</v>
      </c>
    </row>
    <row r="119" spans="1:1" x14ac:dyDescent="0.35">
      <c r="A119" t="s">
        <v>205</v>
      </c>
    </row>
    <row r="120" spans="1:1" x14ac:dyDescent="0.35">
      <c r="A120" t="s">
        <v>293</v>
      </c>
    </row>
    <row r="121" spans="1:1" x14ac:dyDescent="0.35">
      <c r="A121" s="74" t="s">
        <v>1135</v>
      </c>
    </row>
    <row r="123" spans="1:1" x14ac:dyDescent="0.35">
      <c r="A123" t="s">
        <v>309</v>
      </c>
    </row>
    <row r="124" spans="1:1" x14ac:dyDescent="0.35">
      <c r="A124" t="s">
        <v>293</v>
      </c>
    </row>
    <row r="125" spans="1:1" x14ac:dyDescent="0.35">
      <c r="A125" s="74" t="s">
        <v>1136</v>
      </c>
    </row>
    <row r="127" spans="1:1" x14ac:dyDescent="0.35">
      <c r="A127" t="s">
        <v>289</v>
      </c>
    </row>
    <row r="128" spans="1:1" x14ac:dyDescent="0.35">
      <c r="A128" t="s">
        <v>280</v>
      </c>
    </row>
    <row r="129" spans="1:2" x14ac:dyDescent="0.35">
      <c r="A129" s="74" t="s">
        <v>1137</v>
      </c>
    </row>
    <row r="131" spans="1:2" x14ac:dyDescent="0.35">
      <c r="A131" t="s">
        <v>311</v>
      </c>
    </row>
    <row r="132" spans="1:2" x14ac:dyDescent="0.35">
      <c r="A132" t="s">
        <v>280</v>
      </c>
    </row>
    <row r="133" spans="1:2" ht="43.5" x14ac:dyDescent="0.35">
      <c r="A133" s="179" t="s">
        <v>1138</v>
      </c>
    </row>
    <row r="135" spans="1:2" x14ac:dyDescent="0.35">
      <c r="A135" t="s">
        <v>132</v>
      </c>
    </row>
    <row r="136" spans="1:2" x14ac:dyDescent="0.35">
      <c r="A136" t="s">
        <v>293</v>
      </c>
    </row>
    <row r="137" spans="1:2" x14ac:dyDescent="0.35">
      <c r="A137" s="74" t="s">
        <v>1139</v>
      </c>
    </row>
    <row r="139" spans="1:2" x14ac:dyDescent="0.35">
      <c r="A139" t="s">
        <v>295</v>
      </c>
      <c r="B139" t="s">
        <v>282</v>
      </c>
    </row>
    <row r="140" spans="1:2" x14ac:dyDescent="0.35">
      <c r="A140" t="str">
        <f>"=Benefit not given"</f>
        <v>=Benefit not given</v>
      </c>
      <c r="B140" t="s">
        <v>280</v>
      </c>
    </row>
    <row r="141" spans="1:2" x14ac:dyDescent="0.35">
      <c r="A141" t="s">
        <v>801</v>
      </c>
    </row>
    <row r="143" spans="1:2" x14ac:dyDescent="0.35">
      <c r="A143" t="s">
        <v>295</v>
      </c>
      <c r="B143" t="s">
        <v>282</v>
      </c>
    </row>
    <row r="144" spans="1:2" x14ac:dyDescent="0.35">
      <c r="A144" t="str">
        <f>"&lt;&gt;Benefit not given"</f>
        <v>&lt;&gt;Benefit not given</v>
      </c>
      <c r="B144" t="str">
        <f>"="</f>
        <v>=</v>
      </c>
    </row>
    <row r="145" spans="1:2" x14ac:dyDescent="0.35">
      <c r="A145" t="s">
        <v>811</v>
      </c>
    </row>
    <row r="147" spans="1:2" x14ac:dyDescent="0.35">
      <c r="A147" t="s">
        <v>273</v>
      </c>
      <c r="B147" t="s">
        <v>285</v>
      </c>
    </row>
    <row r="148" spans="1:2" x14ac:dyDescent="0.35">
      <c r="A148" t="str">
        <f>"=Non-Resident"</f>
        <v>=Non-Resident</v>
      </c>
      <c r="B148" t="s">
        <v>280</v>
      </c>
    </row>
    <row r="149" spans="1:2" x14ac:dyDescent="0.35">
      <c r="A149" t="s">
        <v>1162</v>
      </c>
    </row>
    <row r="151" spans="1:2" x14ac:dyDescent="0.35">
      <c r="A151" t="s">
        <v>273</v>
      </c>
      <c r="B151" t="s">
        <v>307</v>
      </c>
    </row>
    <row r="152" spans="1:2" x14ac:dyDescent="0.35">
      <c r="A152" t="str">
        <f>"=Non-Resident"</f>
        <v>=Non-Resident</v>
      </c>
      <c r="B152" t="s">
        <v>280</v>
      </c>
    </row>
    <row r="153" spans="1:2" x14ac:dyDescent="0.35">
      <c r="A153" t="s">
        <v>1163</v>
      </c>
    </row>
    <row r="155" spans="1:2" x14ac:dyDescent="0.35">
      <c r="A155" t="s">
        <v>273</v>
      </c>
      <c r="B155" t="s">
        <v>208</v>
      </c>
    </row>
    <row r="156" spans="1:2" x14ac:dyDescent="0.35">
      <c r="A156" t="str">
        <f>"=Non-Resident"</f>
        <v>=Non-Resident</v>
      </c>
      <c r="B156" t="s">
        <v>280</v>
      </c>
    </row>
    <row r="157" spans="1:2" x14ac:dyDescent="0.35">
      <c r="A157" t="s">
        <v>1161</v>
      </c>
    </row>
    <row r="159" spans="1:2" x14ac:dyDescent="0.35">
      <c r="A159" t="s">
        <v>273</v>
      </c>
      <c r="B159" t="s">
        <v>237</v>
      </c>
    </row>
    <row r="160" spans="1:2" x14ac:dyDescent="0.35">
      <c r="A160" t="str">
        <f>"=Non-Resident"</f>
        <v>=Non-Resident</v>
      </c>
      <c r="B160" t="s">
        <v>280</v>
      </c>
    </row>
    <row r="161" spans="1:3" ht="101.5" x14ac:dyDescent="0.35">
      <c r="A161" s="27" t="s">
        <v>1160</v>
      </c>
    </row>
    <row r="163" spans="1:3" x14ac:dyDescent="0.35">
      <c r="A163" t="s">
        <v>273</v>
      </c>
      <c r="B163" t="s">
        <v>276</v>
      </c>
      <c r="C163" t="s">
        <v>285</v>
      </c>
    </row>
    <row r="164" spans="1:3" x14ac:dyDescent="0.35">
      <c r="A164" t="str">
        <f>"=Resident"</f>
        <v>=Resident</v>
      </c>
      <c r="B164" t="str">
        <f>"=Primary Employee"</f>
        <v>=Primary Employee</v>
      </c>
      <c r="C164" t="s">
        <v>293</v>
      </c>
    </row>
    <row r="165" spans="1:3" x14ac:dyDescent="0.35">
      <c r="A165" t="s">
        <v>1171</v>
      </c>
    </row>
    <row r="167" spans="1:3" x14ac:dyDescent="0.35">
      <c r="A167" t="s">
        <v>273</v>
      </c>
      <c r="B167" t="s">
        <v>276</v>
      </c>
      <c r="C167" t="s">
        <v>307</v>
      </c>
    </row>
    <row r="168" spans="1:3" x14ac:dyDescent="0.35">
      <c r="A168" t="str">
        <f>"=Resident"</f>
        <v>=Resident</v>
      </c>
      <c r="B168" t="str">
        <f>"=Primary Employee"</f>
        <v>=Primary Employee</v>
      </c>
      <c r="C168" t="s">
        <v>293</v>
      </c>
    </row>
    <row r="169" spans="1:3" x14ac:dyDescent="0.35">
      <c r="A169" t="s">
        <v>1176</v>
      </c>
    </row>
    <row r="171" spans="1:3" x14ac:dyDescent="0.35">
      <c r="A171" t="s">
        <v>273</v>
      </c>
      <c r="B171" t="s">
        <v>276</v>
      </c>
      <c r="C171" t="s">
        <v>208</v>
      </c>
    </row>
    <row r="172" spans="1:3" x14ac:dyDescent="0.35">
      <c r="A172" t="str">
        <f>"=Resident"</f>
        <v>=Resident</v>
      </c>
      <c r="B172" t="str">
        <f>"=Primary Employee"</f>
        <v>=Primary Employee</v>
      </c>
      <c r="C172" t="s">
        <v>293</v>
      </c>
    </row>
    <row r="173" spans="1:3" x14ac:dyDescent="0.35">
      <c r="A173" t="s">
        <v>1166</v>
      </c>
    </row>
    <row r="175" spans="1:3" x14ac:dyDescent="0.35">
      <c r="A175" t="s">
        <v>273</v>
      </c>
      <c r="B175" t="s">
        <v>276</v>
      </c>
      <c r="C175" t="s">
        <v>237</v>
      </c>
    </row>
    <row r="176" spans="1:3" x14ac:dyDescent="0.35">
      <c r="A176" s="74" t="str">
        <f>"=Resident"</f>
        <v>=Resident</v>
      </c>
      <c r="B176" t="str">
        <f>"=Primary Employee"</f>
        <v>=Primary Employee</v>
      </c>
      <c r="C176" t="s">
        <v>293</v>
      </c>
    </row>
    <row r="177" spans="1:3" ht="101.5" x14ac:dyDescent="0.35">
      <c r="A177" s="27" t="s">
        <v>1165</v>
      </c>
    </row>
    <row r="178" spans="1:3" x14ac:dyDescent="0.35">
      <c r="A178" s="27"/>
    </row>
    <row r="179" spans="1:3" x14ac:dyDescent="0.35">
      <c r="A179" s="27" t="s">
        <v>797</v>
      </c>
      <c r="B179" t="s">
        <v>798</v>
      </c>
    </row>
    <row r="180" spans="1:3" x14ac:dyDescent="0.35">
      <c r="A180" s="27" t="str">
        <f>"=Yes"</f>
        <v>=Yes</v>
      </c>
      <c r="B180" t="s">
        <v>293</v>
      </c>
    </row>
    <row r="181" spans="1:3" ht="58" x14ac:dyDescent="0.35">
      <c r="A181" s="27" t="s">
        <v>812</v>
      </c>
    </row>
    <row r="182" spans="1:3" x14ac:dyDescent="0.35">
      <c r="A182" s="27"/>
    </row>
    <row r="183" spans="1:3" x14ac:dyDescent="0.35">
      <c r="A183" s="27" t="s">
        <v>797</v>
      </c>
      <c r="B183" t="s">
        <v>798</v>
      </c>
    </row>
    <row r="184" spans="1:3" x14ac:dyDescent="0.35">
      <c r="A184" s="27" t="str">
        <f>"=No"</f>
        <v>=No</v>
      </c>
      <c r="B184" t="s">
        <v>280</v>
      </c>
    </row>
    <row r="185" spans="1:3" ht="58" x14ac:dyDescent="0.35">
      <c r="A185" s="27" t="s">
        <v>813</v>
      </c>
    </row>
    <row r="186" spans="1:3" x14ac:dyDescent="0.35">
      <c r="A186" s="27"/>
    </row>
    <row r="187" spans="1:3" x14ac:dyDescent="0.35">
      <c r="A187" t="s">
        <v>297</v>
      </c>
    </row>
    <row r="188" spans="1:3" x14ac:dyDescent="0.35">
      <c r="A188" t="s">
        <v>293</v>
      </c>
    </row>
    <row r="189" spans="1:3" x14ac:dyDescent="0.35">
      <c r="A189" t="s">
        <v>1140</v>
      </c>
    </row>
    <row r="191" spans="1:3" x14ac:dyDescent="0.35">
      <c r="A191" t="s">
        <v>273</v>
      </c>
      <c r="B191" t="s">
        <v>276</v>
      </c>
      <c r="C191" t="s">
        <v>208</v>
      </c>
    </row>
    <row r="192" spans="1:3" x14ac:dyDescent="0.35">
      <c r="A192" t="str">
        <f>"=Resident"</f>
        <v>=Resident</v>
      </c>
      <c r="B192" t="s">
        <v>277</v>
      </c>
      <c r="C192" t="s">
        <v>280</v>
      </c>
    </row>
    <row r="193" spans="1:25" x14ac:dyDescent="0.35">
      <c r="A193" t="s">
        <v>1167</v>
      </c>
    </row>
    <row r="195" spans="1:25" x14ac:dyDescent="0.35">
      <c r="A195" t="s">
        <v>273</v>
      </c>
      <c r="B195" t="s">
        <v>276</v>
      </c>
      <c r="C195" t="s">
        <v>237</v>
      </c>
    </row>
    <row r="196" spans="1:25" x14ac:dyDescent="0.35">
      <c r="A196" t="str">
        <f>"=Resident"</f>
        <v>=Resident</v>
      </c>
      <c r="B196" t="s">
        <v>277</v>
      </c>
      <c r="C196" t="s">
        <v>280</v>
      </c>
    </row>
    <row r="197" spans="1:25" ht="116" x14ac:dyDescent="0.35">
      <c r="A197" s="27" t="s">
        <v>1173</v>
      </c>
    </row>
    <row r="198" spans="1:25" x14ac:dyDescent="0.35">
      <c r="A198" s="27"/>
    </row>
    <row r="199" spans="1:25" x14ac:dyDescent="0.35">
      <c r="A199" s="27" t="s">
        <v>273</v>
      </c>
      <c r="B199" t="s">
        <v>276</v>
      </c>
      <c r="C199" t="s">
        <v>285</v>
      </c>
    </row>
    <row r="200" spans="1:25" x14ac:dyDescent="0.35">
      <c r="A200" s="27" t="str">
        <f>"=Resident"</f>
        <v>=Resident</v>
      </c>
      <c r="B200" t="s">
        <v>277</v>
      </c>
      <c r="C200" t="s">
        <v>280</v>
      </c>
    </row>
    <row r="201" spans="1:25" ht="72.5" x14ac:dyDescent="0.35">
      <c r="A201" s="27" t="s">
        <v>1174</v>
      </c>
    </row>
    <row r="202" spans="1:25" x14ac:dyDescent="0.35">
      <c r="A202" s="27"/>
    </row>
    <row r="203" spans="1:25" x14ac:dyDescent="0.35">
      <c r="A203" s="27" t="s">
        <v>273</v>
      </c>
      <c r="B203" t="s">
        <v>276</v>
      </c>
      <c r="C203" t="s">
        <v>307</v>
      </c>
    </row>
    <row r="204" spans="1:25" x14ac:dyDescent="0.35">
      <c r="A204" s="27" t="str">
        <f>"=Resident"</f>
        <v>=Resident</v>
      </c>
      <c r="B204" t="s">
        <v>277</v>
      </c>
      <c r="C204" t="s">
        <v>280</v>
      </c>
    </row>
    <row r="205" spans="1:25" ht="72.5" x14ac:dyDescent="0.35">
      <c r="A205" s="27" t="s">
        <v>1175</v>
      </c>
    </row>
    <row r="207" spans="1:25" x14ac:dyDescent="0.35">
      <c r="A207" t="s">
        <v>313</v>
      </c>
      <c r="B207" t="s">
        <v>314</v>
      </c>
      <c r="C207" t="s">
        <v>273</v>
      </c>
      <c r="D207" t="s">
        <v>276</v>
      </c>
      <c r="E207" t="s">
        <v>797</v>
      </c>
      <c r="F207" t="s">
        <v>798</v>
      </c>
      <c r="G207" t="s">
        <v>279</v>
      </c>
      <c r="H207" t="s">
        <v>315</v>
      </c>
      <c r="I207" t="s">
        <v>124</v>
      </c>
      <c r="J207" t="s">
        <v>202</v>
      </c>
      <c r="K207" t="s">
        <v>295</v>
      </c>
      <c r="L207" t="s">
        <v>282</v>
      </c>
      <c r="M207" t="s">
        <v>297</v>
      </c>
      <c r="N207" t="s">
        <v>283</v>
      </c>
      <c r="O207" t="s">
        <v>284</v>
      </c>
      <c r="P207" t="s">
        <v>285</v>
      </c>
      <c r="Q207" t="s">
        <v>307</v>
      </c>
      <c r="R207" t="s">
        <v>287</v>
      </c>
      <c r="S207" t="s">
        <v>205</v>
      </c>
      <c r="T207" t="s">
        <v>309</v>
      </c>
      <c r="U207" t="s">
        <v>289</v>
      </c>
      <c r="V207" t="s">
        <v>208</v>
      </c>
      <c r="W207" t="s">
        <v>237</v>
      </c>
      <c r="X207" t="s">
        <v>311</v>
      </c>
      <c r="Y207" t="s">
        <v>132</v>
      </c>
    </row>
    <row r="249" spans="1:4" x14ac:dyDescent="0.35">
      <c r="A249" t="s">
        <v>334</v>
      </c>
    </row>
    <row r="250" spans="1:4" x14ac:dyDescent="0.35">
      <c r="A250" t="s">
        <v>194</v>
      </c>
      <c r="B250" t="s">
        <v>195</v>
      </c>
      <c r="C250" t="s">
        <v>196</v>
      </c>
      <c r="D250" t="s">
        <v>197</v>
      </c>
    </row>
    <row r="251" spans="1:4" x14ac:dyDescent="0.35">
      <c r="A251" t="s">
        <v>198</v>
      </c>
      <c r="B251">
        <v>395</v>
      </c>
      <c r="C251" t="s">
        <v>199</v>
      </c>
      <c r="D251" t="s">
        <v>124</v>
      </c>
    </row>
    <row r="252" spans="1:4" x14ac:dyDescent="0.35">
      <c r="A252" t="s">
        <v>200</v>
      </c>
      <c r="B252">
        <v>399</v>
      </c>
      <c r="C252" t="s">
        <v>201</v>
      </c>
      <c r="D252" t="s">
        <v>202</v>
      </c>
    </row>
    <row r="253" spans="1:4" x14ac:dyDescent="0.35">
      <c r="A253" t="s">
        <v>203</v>
      </c>
      <c r="B253">
        <v>403</v>
      </c>
      <c r="C253" t="s">
        <v>332</v>
      </c>
      <c r="D253" t="s">
        <v>294</v>
      </c>
    </row>
    <row r="254" spans="1:4" x14ac:dyDescent="0.35">
      <c r="A254" t="s">
        <v>206</v>
      </c>
      <c r="B254">
        <v>407</v>
      </c>
      <c r="C254" t="s">
        <v>829</v>
      </c>
      <c r="D254" t="s">
        <v>282</v>
      </c>
    </row>
    <row r="255" spans="1:4" x14ac:dyDescent="0.35">
      <c r="A255" t="s">
        <v>209</v>
      </c>
      <c r="B255">
        <v>411</v>
      </c>
      <c r="C255" t="s">
        <v>333</v>
      </c>
      <c r="D255" t="s">
        <v>282</v>
      </c>
    </row>
    <row r="256" spans="1:4" x14ac:dyDescent="0.35">
      <c r="A256" t="s">
        <v>212</v>
      </c>
      <c r="B256">
        <v>415</v>
      </c>
      <c r="C256" t="s">
        <v>832</v>
      </c>
      <c r="D256" t="s">
        <v>297</v>
      </c>
    </row>
    <row r="257" spans="1:4" x14ac:dyDescent="0.35">
      <c r="A257" t="s">
        <v>215</v>
      </c>
      <c r="B257">
        <v>419</v>
      </c>
      <c r="C257" t="s">
        <v>830</v>
      </c>
      <c r="D257" t="s">
        <v>297</v>
      </c>
    </row>
    <row r="258" spans="1:4" x14ac:dyDescent="0.35">
      <c r="A258" t="s">
        <v>217</v>
      </c>
      <c r="B258">
        <v>423</v>
      </c>
      <c r="C258" t="s">
        <v>669</v>
      </c>
      <c r="D258" t="s">
        <v>297</v>
      </c>
    </row>
    <row r="259" spans="1:4" x14ac:dyDescent="0.35">
      <c r="A259" t="s">
        <v>219</v>
      </c>
      <c r="B259">
        <v>427</v>
      </c>
      <c r="C259" t="s">
        <v>670</v>
      </c>
      <c r="D259" t="s">
        <v>297</v>
      </c>
    </row>
    <row r="260" spans="1:4" x14ac:dyDescent="0.35">
      <c r="A260" t="s">
        <v>222</v>
      </c>
      <c r="B260">
        <v>431</v>
      </c>
      <c r="C260" t="s">
        <v>902</v>
      </c>
      <c r="D260" t="s">
        <v>283</v>
      </c>
    </row>
    <row r="261" spans="1:4" x14ac:dyDescent="0.35">
      <c r="A261" t="s">
        <v>225</v>
      </c>
      <c r="B261">
        <v>435</v>
      </c>
      <c r="C261" t="s">
        <v>903</v>
      </c>
      <c r="D261" t="s">
        <v>283</v>
      </c>
    </row>
    <row r="262" spans="1:4" x14ac:dyDescent="0.35">
      <c r="A262" t="s">
        <v>228</v>
      </c>
      <c r="B262">
        <v>439</v>
      </c>
      <c r="C262" t="s">
        <v>904</v>
      </c>
      <c r="D262" t="s">
        <v>283</v>
      </c>
    </row>
    <row r="263" spans="1:4" x14ac:dyDescent="0.35">
      <c r="A263" t="s">
        <v>231</v>
      </c>
      <c r="B263">
        <v>443</v>
      </c>
      <c r="C263" t="s">
        <v>672</v>
      </c>
      <c r="D263" t="s">
        <v>283</v>
      </c>
    </row>
    <row r="264" spans="1:4" x14ac:dyDescent="0.35">
      <c r="A264" t="s">
        <v>234</v>
      </c>
      <c r="B264">
        <v>447</v>
      </c>
      <c r="C264" t="s">
        <v>673</v>
      </c>
      <c r="D264" t="s">
        <v>283</v>
      </c>
    </row>
    <row r="265" spans="1:4" x14ac:dyDescent="0.35">
      <c r="A265" t="s">
        <v>236</v>
      </c>
      <c r="B265">
        <v>451</v>
      </c>
      <c r="C265" t="s">
        <v>905</v>
      </c>
      <c r="D265" t="s">
        <v>283</v>
      </c>
    </row>
    <row r="266" spans="1:4" x14ac:dyDescent="0.35">
      <c r="A266" t="s">
        <v>238</v>
      </c>
      <c r="B266">
        <v>455</v>
      </c>
      <c r="C266" t="s">
        <v>239</v>
      </c>
      <c r="D266" t="s">
        <v>297</v>
      </c>
    </row>
    <row r="267" spans="1:4" x14ac:dyDescent="0.35">
      <c r="A267" t="s">
        <v>240</v>
      </c>
      <c r="B267">
        <v>459</v>
      </c>
      <c r="C267" t="s">
        <v>241</v>
      </c>
      <c r="D267" t="s">
        <v>297</v>
      </c>
    </row>
    <row r="268" spans="1:4" x14ac:dyDescent="0.35">
      <c r="A268" t="s">
        <v>243</v>
      </c>
      <c r="B268">
        <v>463</v>
      </c>
      <c r="C268" t="s">
        <v>244</v>
      </c>
      <c r="D268" t="s">
        <v>297</v>
      </c>
    </row>
    <row r="269" spans="1:4" x14ac:dyDescent="0.35">
      <c r="A269" t="s">
        <v>245</v>
      </c>
      <c r="B269">
        <v>467</v>
      </c>
      <c r="C269" t="s">
        <v>246</v>
      </c>
      <c r="D269" t="s">
        <v>297</v>
      </c>
    </row>
    <row r="270" spans="1:4" x14ac:dyDescent="0.35">
      <c r="A270" t="s">
        <v>247</v>
      </c>
      <c r="B270">
        <v>471</v>
      </c>
      <c r="C270" t="s">
        <v>248</v>
      </c>
      <c r="D270" t="s">
        <v>297</v>
      </c>
    </row>
    <row r="271" spans="1:4" x14ac:dyDescent="0.35">
      <c r="A271" t="s">
        <v>249</v>
      </c>
      <c r="B271">
        <v>475</v>
      </c>
      <c r="C271" t="s">
        <v>250</v>
      </c>
      <c r="D271" t="s">
        <v>297</v>
      </c>
    </row>
    <row r="272" spans="1:4" x14ac:dyDescent="0.35">
      <c r="A272" t="s">
        <v>251</v>
      </c>
      <c r="B272">
        <v>479</v>
      </c>
      <c r="C272" t="s">
        <v>252</v>
      </c>
      <c r="D272" t="s">
        <v>283</v>
      </c>
    </row>
    <row r="273" spans="1:4" x14ac:dyDescent="0.35">
      <c r="A273" t="s">
        <v>253</v>
      </c>
      <c r="B273">
        <v>483</v>
      </c>
      <c r="C273" t="s">
        <v>254</v>
      </c>
      <c r="D273" t="s">
        <v>283</v>
      </c>
    </row>
    <row r="274" spans="1:4" x14ac:dyDescent="0.35">
      <c r="A274" t="s">
        <v>255</v>
      </c>
      <c r="B274">
        <v>487</v>
      </c>
      <c r="C274" t="s">
        <v>256</v>
      </c>
      <c r="D274" t="s">
        <v>283</v>
      </c>
    </row>
    <row r="275" spans="1:4" x14ac:dyDescent="0.35">
      <c r="A275" t="s">
        <v>257</v>
      </c>
      <c r="B275">
        <v>491</v>
      </c>
      <c r="C275" t="s">
        <v>258</v>
      </c>
      <c r="D275" t="s">
        <v>283</v>
      </c>
    </row>
    <row r="276" spans="1:4" x14ac:dyDescent="0.35">
      <c r="A276" t="s">
        <v>259</v>
      </c>
      <c r="B276">
        <v>495</v>
      </c>
      <c r="C276" t="s">
        <v>260</v>
      </c>
      <c r="D276" t="s">
        <v>283</v>
      </c>
    </row>
    <row r="277" spans="1:4" x14ac:dyDescent="0.35">
      <c r="A277" t="s">
        <v>261</v>
      </c>
      <c r="B277">
        <v>499</v>
      </c>
      <c r="C277" t="s">
        <v>262</v>
      </c>
      <c r="D277" t="s">
        <v>283</v>
      </c>
    </row>
    <row r="278" spans="1:4" x14ac:dyDescent="0.35">
      <c r="A278" t="s">
        <v>263</v>
      </c>
      <c r="B278">
        <v>503</v>
      </c>
      <c r="C278" t="s">
        <v>264</v>
      </c>
      <c r="D278" t="s">
        <v>297</v>
      </c>
    </row>
    <row r="279" spans="1:4" x14ac:dyDescent="0.35">
      <c r="A279" t="s">
        <v>265</v>
      </c>
      <c r="B279">
        <v>507</v>
      </c>
      <c r="C279" t="s">
        <v>906</v>
      </c>
      <c r="D279" t="s">
        <v>297</v>
      </c>
    </row>
    <row r="280" spans="1:4" x14ac:dyDescent="0.35">
      <c r="A280" t="s">
        <v>266</v>
      </c>
      <c r="B280">
        <v>511</v>
      </c>
      <c r="C280" t="s">
        <v>907</v>
      </c>
      <c r="D280" t="s">
        <v>297</v>
      </c>
    </row>
    <row r="281" spans="1:4" x14ac:dyDescent="0.35">
      <c r="A281" t="s">
        <v>268</v>
      </c>
      <c r="B281">
        <v>515</v>
      </c>
      <c r="C281" t="s">
        <v>908</v>
      </c>
      <c r="D281" t="s">
        <v>297</v>
      </c>
    </row>
    <row r="282" spans="1:4" x14ac:dyDescent="0.35">
      <c r="A282" t="s">
        <v>270</v>
      </c>
      <c r="B282">
        <v>519</v>
      </c>
      <c r="C282" t="s">
        <v>909</v>
      </c>
      <c r="D282" t="s">
        <v>297</v>
      </c>
    </row>
    <row r="283" spans="1:4" x14ac:dyDescent="0.35">
      <c r="A283" t="s">
        <v>272</v>
      </c>
      <c r="B283">
        <v>523</v>
      </c>
      <c r="C283" t="s">
        <v>910</v>
      </c>
      <c r="D283" t="s">
        <v>297</v>
      </c>
    </row>
    <row r="284" spans="1:4" x14ac:dyDescent="0.35">
      <c r="A284" t="s">
        <v>320</v>
      </c>
      <c r="B284">
        <v>527</v>
      </c>
      <c r="C284" t="s">
        <v>911</v>
      </c>
      <c r="D284" t="s">
        <v>297</v>
      </c>
    </row>
    <row r="285" spans="1:4" x14ac:dyDescent="0.35">
      <c r="A285" t="s">
        <v>321</v>
      </c>
      <c r="B285">
        <v>531</v>
      </c>
      <c r="C285" t="s">
        <v>912</v>
      </c>
      <c r="D285" t="s">
        <v>297</v>
      </c>
    </row>
    <row r="286" spans="1:4" x14ac:dyDescent="0.35">
      <c r="A286" t="s">
        <v>322</v>
      </c>
      <c r="B286">
        <v>535</v>
      </c>
      <c r="C286" t="s">
        <v>913</v>
      </c>
      <c r="D286" t="s">
        <v>297</v>
      </c>
    </row>
    <row r="287" spans="1:4" x14ac:dyDescent="0.35">
      <c r="A287" t="s">
        <v>379</v>
      </c>
      <c r="B287">
        <v>539</v>
      </c>
      <c r="C287" t="s">
        <v>914</v>
      </c>
      <c r="D287" t="s">
        <v>297</v>
      </c>
    </row>
    <row r="288" spans="1:4" x14ac:dyDescent="0.35">
      <c r="A288" t="s">
        <v>493</v>
      </c>
      <c r="B288">
        <v>543</v>
      </c>
      <c r="C288" t="s">
        <v>915</v>
      </c>
      <c r="D288" t="s">
        <v>297</v>
      </c>
    </row>
    <row r="289" spans="1:4" x14ac:dyDescent="0.35">
      <c r="A289" t="s">
        <v>542</v>
      </c>
      <c r="B289">
        <v>547</v>
      </c>
      <c r="C289" t="s">
        <v>916</v>
      </c>
      <c r="D289" t="s">
        <v>297</v>
      </c>
    </row>
    <row r="290" spans="1:4" x14ac:dyDescent="0.35">
      <c r="A290" t="s">
        <v>543</v>
      </c>
      <c r="B290">
        <v>551</v>
      </c>
      <c r="C290" t="s">
        <v>917</v>
      </c>
      <c r="D290" t="s">
        <v>297</v>
      </c>
    </row>
    <row r="291" spans="1:4" x14ac:dyDescent="0.35">
      <c r="A291" t="s">
        <v>544</v>
      </c>
      <c r="B291">
        <v>555</v>
      </c>
      <c r="C291" t="s">
        <v>918</v>
      </c>
      <c r="D291" t="s">
        <v>297</v>
      </c>
    </row>
    <row r="292" spans="1:4" x14ac:dyDescent="0.35">
      <c r="A292" t="s">
        <v>545</v>
      </c>
      <c r="B292">
        <v>559</v>
      </c>
      <c r="C292" t="s">
        <v>919</v>
      </c>
      <c r="D292" t="s">
        <v>297</v>
      </c>
    </row>
    <row r="293" spans="1:4" x14ac:dyDescent="0.35">
      <c r="A293" t="s">
        <v>551</v>
      </c>
      <c r="B293">
        <v>563</v>
      </c>
      <c r="C293" t="s">
        <v>920</v>
      </c>
      <c r="D293" t="s">
        <v>297</v>
      </c>
    </row>
    <row r="294" spans="1:4" x14ac:dyDescent="0.35">
      <c r="A294" t="s">
        <v>552</v>
      </c>
      <c r="B294">
        <v>567</v>
      </c>
      <c r="C294" t="s">
        <v>921</v>
      </c>
      <c r="D294" t="s">
        <v>297</v>
      </c>
    </row>
    <row r="295" spans="1:4" x14ac:dyDescent="0.35">
      <c r="A295" t="s">
        <v>553</v>
      </c>
      <c r="B295">
        <v>571</v>
      </c>
      <c r="C295" t="s">
        <v>922</v>
      </c>
      <c r="D295" t="s">
        <v>297</v>
      </c>
    </row>
    <row r="296" spans="1:4" x14ac:dyDescent="0.35">
      <c r="A296" t="s">
        <v>565</v>
      </c>
      <c r="B296">
        <v>575</v>
      </c>
      <c r="C296" t="s">
        <v>923</v>
      </c>
      <c r="D296" t="s">
        <v>297</v>
      </c>
    </row>
    <row r="297" spans="1:4" x14ac:dyDescent="0.35">
      <c r="A297" t="s">
        <v>570</v>
      </c>
      <c r="B297">
        <v>579</v>
      </c>
      <c r="C297" t="s">
        <v>924</v>
      </c>
      <c r="D297" t="s">
        <v>297</v>
      </c>
    </row>
    <row r="298" spans="1:4" x14ac:dyDescent="0.35">
      <c r="A298" t="s">
        <v>573</v>
      </c>
      <c r="B298">
        <v>583</v>
      </c>
      <c r="C298" t="s">
        <v>925</v>
      </c>
      <c r="D298" t="s">
        <v>297</v>
      </c>
    </row>
    <row r="299" spans="1:4" x14ac:dyDescent="0.35">
      <c r="A299" t="s">
        <v>589</v>
      </c>
      <c r="B299">
        <v>587</v>
      </c>
      <c r="C299" t="s">
        <v>926</v>
      </c>
      <c r="D299" t="s">
        <v>297</v>
      </c>
    </row>
    <row r="300" spans="1:4" x14ac:dyDescent="0.35">
      <c r="A300" t="s">
        <v>597</v>
      </c>
      <c r="B300">
        <v>591</v>
      </c>
      <c r="C300" t="s">
        <v>927</v>
      </c>
      <c r="D300" t="s">
        <v>297</v>
      </c>
    </row>
    <row r="301" spans="1:4" x14ac:dyDescent="0.35">
      <c r="A301" t="s">
        <v>600</v>
      </c>
      <c r="B301">
        <v>595</v>
      </c>
      <c r="C301" t="s">
        <v>928</v>
      </c>
      <c r="D301" t="s">
        <v>297</v>
      </c>
    </row>
    <row r="302" spans="1:4" x14ac:dyDescent="0.35">
      <c r="A302" t="s">
        <v>607</v>
      </c>
      <c r="B302">
        <v>599</v>
      </c>
      <c r="C302" t="s">
        <v>929</v>
      </c>
      <c r="D302" t="s">
        <v>297</v>
      </c>
    </row>
    <row r="303" spans="1:4" x14ac:dyDescent="0.35">
      <c r="A303" t="s">
        <v>750</v>
      </c>
      <c r="B303">
        <v>603</v>
      </c>
      <c r="C303" t="s">
        <v>930</v>
      </c>
      <c r="D303" t="s">
        <v>297</v>
      </c>
    </row>
    <row r="304" spans="1:4" x14ac:dyDescent="0.35">
      <c r="A304" t="s">
        <v>931</v>
      </c>
      <c r="B304">
        <v>607</v>
      </c>
      <c r="C304" t="s">
        <v>932</v>
      </c>
      <c r="D304" t="s">
        <v>297</v>
      </c>
    </row>
    <row r="305" spans="1:4" x14ac:dyDescent="0.35">
      <c r="A305" t="s">
        <v>933</v>
      </c>
      <c r="B305">
        <v>611</v>
      </c>
      <c r="C305" t="s">
        <v>934</v>
      </c>
      <c r="D305" t="s">
        <v>297</v>
      </c>
    </row>
    <row r="306" spans="1:4" x14ac:dyDescent="0.35">
      <c r="A306" t="s">
        <v>935</v>
      </c>
      <c r="B306">
        <v>615</v>
      </c>
      <c r="C306" t="s">
        <v>1037</v>
      </c>
      <c r="D306" t="s">
        <v>297</v>
      </c>
    </row>
    <row r="307" spans="1:4" x14ac:dyDescent="0.35">
      <c r="A307" t="s">
        <v>936</v>
      </c>
      <c r="B307">
        <v>619</v>
      </c>
      <c r="C307" t="s">
        <v>1038</v>
      </c>
      <c r="D307" t="s">
        <v>297</v>
      </c>
    </row>
    <row r="308" spans="1:4" x14ac:dyDescent="0.35">
      <c r="A308" t="s">
        <v>937</v>
      </c>
      <c r="B308">
        <v>623</v>
      </c>
      <c r="C308" t="s">
        <v>938</v>
      </c>
      <c r="D308" t="s">
        <v>297</v>
      </c>
    </row>
    <row r="309" spans="1:4" x14ac:dyDescent="0.35">
      <c r="A309" t="s">
        <v>939</v>
      </c>
      <c r="B309">
        <v>627</v>
      </c>
      <c r="C309" t="s">
        <v>940</v>
      </c>
      <c r="D309" t="s">
        <v>297</v>
      </c>
    </row>
    <row r="310" spans="1:4" x14ac:dyDescent="0.35">
      <c r="A310" t="s">
        <v>941</v>
      </c>
      <c r="B310">
        <v>631</v>
      </c>
      <c r="C310" t="s">
        <v>942</v>
      </c>
      <c r="D310" t="s">
        <v>297</v>
      </c>
    </row>
    <row r="311" spans="1:4" x14ac:dyDescent="0.35">
      <c r="A311" t="s">
        <v>943</v>
      </c>
      <c r="B311">
        <v>635</v>
      </c>
      <c r="C311" t="s">
        <v>944</v>
      </c>
      <c r="D311" t="s">
        <v>132</v>
      </c>
    </row>
    <row r="312" spans="1:4" x14ac:dyDescent="0.35">
      <c r="A312" t="s">
        <v>945</v>
      </c>
      <c r="B312">
        <v>639</v>
      </c>
      <c r="C312" t="s">
        <v>946</v>
      </c>
      <c r="D312" t="s">
        <v>297</v>
      </c>
    </row>
    <row r="313" spans="1:4" x14ac:dyDescent="0.35">
      <c r="A313" t="s">
        <v>947</v>
      </c>
      <c r="B313">
        <v>643</v>
      </c>
      <c r="C313" t="s">
        <v>948</v>
      </c>
      <c r="D313" t="s">
        <v>297</v>
      </c>
    </row>
    <row r="314" spans="1:4" x14ac:dyDescent="0.35">
      <c r="A314" t="s">
        <v>949</v>
      </c>
      <c r="B314">
        <v>647</v>
      </c>
      <c r="C314" t="s">
        <v>950</v>
      </c>
      <c r="D314" t="s">
        <v>297</v>
      </c>
    </row>
    <row r="315" spans="1:4" x14ac:dyDescent="0.35">
      <c r="A315" t="s">
        <v>951</v>
      </c>
      <c r="B315">
        <v>651</v>
      </c>
      <c r="C315" t="s">
        <v>952</v>
      </c>
      <c r="D315" t="s">
        <v>297</v>
      </c>
    </row>
    <row r="316" spans="1:4" x14ac:dyDescent="0.35">
      <c r="A316" t="s">
        <v>953</v>
      </c>
      <c r="B316">
        <v>655</v>
      </c>
      <c r="C316" t="s">
        <v>954</v>
      </c>
      <c r="D316" t="s">
        <v>297</v>
      </c>
    </row>
    <row r="317" spans="1:4" x14ac:dyDescent="0.35">
      <c r="A317" t="s">
        <v>955</v>
      </c>
      <c r="B317">
        <v>659</v>
      </c>
      <c r="C317" t="s">
        <v>956</v>
      </c>
      <c r="D317" t="s">
        <v>297</v>
      </c>
    </row>
    <row r="318" spans="1:4" x14ac:dyDescent="0.35">
      <c r="A318" t="s">
        <v>957</v>
      </c>
      <c r="B318">
        <v>663</v>
      </c>
      <c r="C318" t="s">
        <v>958</v>
      </c>
      <c r="D318" t="s">
        <v>297</v>
      </c>
    </row>
    <row r="319" spans="1:4" x14ac:dyDescent="0.35">
      <c r="A319" t="s">
        <v>959</v>
      </c>
      <c r="B319">
        <v>667</v>
      </c>
      <c r="C319" t="s">
        <v>960</v>
      </c>
      <c r="D319" t="s">
        <v>297</v>
      </c>
    </row>
    <row r="320" spans="1:4" x14ac:dyDescent="0.35">
      <c r="A320" t="s">
        <v>961</v>
      </c>
      <c r="B320">
        <v>671</v>
      </c>
      <c r="C320" t="s">
        <v>962</v>
      </c>
      <c r="D320" t="s">
        <v>297</v>
      </c>
    </row>
    <row r="321" spans="1:4" x14ac:dyDescent="0.35">
      <c r="A321" t="s">
        <v>963</v>
      </c>
      <c r="B321">
        <v>675</v>
      </c>
      <c r="C321" t="s">
        <v>964</v>
      </c>
      <c r="D321" t="s">
        <v>297</v>
      </c>
    </row>
    <row r="322" spans="1:4" x14ac:dyDescent="0.35">
      <c r="A322" t="s">
        <v>965</v>
      </c>
      <c r="B322">
        <v>679</v>
      </c>
      <c r="C322" t="s">
        <v>966</v>
      </c>
      <c r="D322" t="s">
        <v>297</v>
      </c>
    </row>
    <row r="323" spans="1:4" x14ac:dyDescent="0.35">
      <c r="A323" t="s">
        <v>967</v>
      </c>
      <c r="B323">
        <v>683</v>
      </c>
      <c r="C323" t="s">
        <v>968</v>
      </c>
      <c r="D323" t="s">
        <v>297</v>
      </c>
    </row>
    <row r="324" spans="1:4" x14ac:dyDescent="0.35">
      <c r="A324" t="s">
        <v>969</v>
      </c>
      <c r="B324">
        <v>687</v>
      </c>
      <c r="C324" t="s">
        <v>970</v>
      </c>
      <c r="D324" t="s">
        <v>297</v>
      </c>
    </row>
    <row r="325" spans="1:4" x14ac:dyDescent="0.35">
      <c r="A325" t="s">
        <v>971</v>
      </c>
      <c r="B325">
        <v>691</v>
      </c>
      <c r="C325" t="s">
        <v>972</v>
      </c>
      <c r="D325" t="s">
        <v>297</v>
      </c>
    </row>
    <row r="326" spans="1:4" x14ac:dyDescent="0.35">
      <c r="A326" t="s">
        <v>973</v>
      </c>
      <c r="B326">
        <v>695</v>
      </c>
      <c r="C326" t="s">
        <v>974</v>
      </c>
      <c r="D326" t="s">
        <v>297</v>
      </c>
    </row>
    <row r="327" spans="1:4" x14ac:dyDescent="0.35">
      <c r="A327" t="s">
        <v>975</v>
      </c>
      <c r="B327">
        <v>699</v>
      </c>
      <c r="C327" t="s">
        <v>976</v>
      </c>
      <c r="D327" t="s">
        <v>297</v>
      </c>
    </row>
    <row r="328" spans="1:4" x14ac:dyDescent="0.35">
      <c r="A328" t="s">
        <v>977</v>
      </c>
      <c r="B328">
        <v>703</v>
      </c>
      <c r="C328" t="s">
        <v>978</v>
      </c>
      <c r="D328" t="s">
        <v>297</v>
      </c>
    </row>
    <row r="329" spans="1:4" x14ac:dyDescent="0.35">
      <c r="A329" t="s">
        <v>979</v>
      </c>
      <c r="B329">
        <v>707</v>
      </c>
      <c r="C329" t="s">
        <v>980</v>
      </c>
      <c r="D329" t="s">
        <v>297</v>
      </c>
    </row>
    <row r="330" spans="1:4" x14ac:dyDescent="0.35">
      <c r="A330" t="s">
        <v>981</v>
      </c>
      <c r="B330">
        <v>711</v>
      </c>
      <c r="C330" t="s">
        <v>982</v>
      </c>
      <c r="D330" t="s">
        <v>297</v>
      </c>
    </row>
    <row r="331" spans="1:4" x14ac:dyDescent="0.35">
      <c r="A331" t="s">
        <v>983</v>
      </c>
      <c r="B331">
        <v>715</v>
      </c>
      <c r="C331" t="s">
        <v>984</v>
      </c>
      <c r="D331" t="s">
        <v>297</v>
      </c>
    </row>
    <row r="332" spans="1:4" x14ac:dyDescent="0.35">
      <c r="A332" t="s">
        <v>985</v>
      </c>
      <c r="B332">
        <v>719</v>
      </c>
      <c r="C332" t="s">
        <v>986</v>
      </c>
      <c r="D332" t="s">
        <v>297</v>
      </c>
    </row>
    <row r="333" spans="1:4" x14ac:dyDescent="0.35">
      <c r="A333" t="s">
        <v>987</v>
      </c>
      <c r="B333">
        <v>723</v>
      </c>
      <c r="C333" t="s">
        <v>988</v>
      </c>
      <c r="D333" t="s">
        <v>297</v>
      </c>
    </row>
    <row r="334" spans="1:4" x14ac:dyDescent="0.35">
      <c r="A334" t="s">
        <v>989</v>
      </c>
      <c r="B334">
        <v>727</v>
      </c>
      <c r="C334" t="s">
        <v>990</v>
      </c>
      <c r="D334" t="s">
        <v>297</v>
      </c>
    </row>
    <row r="335" spans="1:4" x14ac:dyDescent="0.35">
      <c r="A335" t="s">
        <v>991</v>
      </c>
      <c r="B335">
        <v>731</v>
      </c>
      <c r="C335" t="s">
        <v>992</v>
      </c>
      <c r="D335" t="s">
        <v>297</v>
      </c>
    </row>
    <row r="336" spans="1:4" x14ac:dyDescent="0.35">
      <c r="A336" t="s">
        <v>993</v>
      </c>
      <c r="B336">
        <v>735</v>
      </c>
      <c r="C336" t="s">
        <v>994</v>
      </c>
      <c r="D336" t="s">
        <v>297</v>
      </c>
    </row>
    <row r="337" spans="1:4" x14ac:dyDescent="0.35">
      <c r="A337" t="s">
        <v>995</v>
      </c>
      <c r="B337">
        <v>739</v>
      </c>
      <c r="C337" t="s">
        <v>996</v>
      </c>
      <c r="D337" t="s">
        <v>297</v>
      </c>
    </row>
    <row r="338" spans="1:4" x14ac:dyDescent="0.35">
      <c r="A338" t="s">
        <v>997</v>
      </c>
      <c r="B338">
        <v>743</v>
      </c>
      <c r="C338" t="s">
        <v>998</v>
      </c>
      <c r="D338" t="s">
        <v>297</v>
      </c>
    </row>
    <row r="339" spans="1:4" x14ac:dyDescent="0.35">
      <c r="A339" t="s">
        <v>999</v>
      </c>
      <c r="B339">
        <v>747</v>
      </c>
      <c r="C339" t="s">
        <v>1000</v>
      </c>
      <c r="D339" t="s">
        <v>297</v>
      </c>
    </row>
    <row r="340" spans="1:4" x14ac:dyDescent="0.35">
      <c r="A340" t="s">
        <v>1001</v>
      </c>
      <c r="B340">
        <v>751</v>
      </c>
      <c r="C340" t="s">
        <v>1002</v>
      </c>
      <c r="D340" t="s">
        <v>297</v>
      </c>
    </row>
    <row r="341" spans="1:4" x14ac:dyDescent="0.35">
      <c r="A341" t="s">
        <v>1003</v>
      </c>
      <c r="B341">
        <v>755</v>
      </c>
      <c r="C341" t="s">
        <v>1004</v>
      </c>
      <c r="D341" t="s">
        <v>297</v>
      </c>
    </row>
    <row r="342" spans="1:4" x14ac:dyDescent="0.35">
      <c r="A342" t="s">
        <v>1005</v>
      </c>
      <c r="B342">
        <v>759</v>
      </c>
      <c r="C342" t="s">
        <v>1006</v>
      </c>
      <c r="D342" t="s">
        <v>297</v>
      </c>
    </row>
    <row r="343" spans="1:4" x14ac:dyDescent="0.35">
      <c r="A343" t="s">
        <v>1007</v>
      </c>
      <c r="B343">
        <v>763</v>
      </c>
      <c r="C343" t="s">
        <v>1008</v>
      </c>
      <c r="D343" t="s">
        <v>297</v>
      </c>
    </row>
    <row r="344" spans="1:4" x14ac:dyDescent="0.35">
      <c r="A344" t="s">
        <v>1009</v>
      </c>
      <c r="B344">
        <v>767</v>
      </c>
      <c r="C344" t="s">
        <v>1010</v>
      </c>
      <c r="D344" t="s">
        <v>297</v>
      </c>
    </row>
    <row r="345" spans="1:4" x14ac:dyDescent="0.35">
      <c r="A345" t="s">
        <v>1011</v>
      </c>
      <c r="B345">
        <v>771</v>
      </c>
      <c r="C345" t="s">
        <v>1012</v>
      </c>
      <c r="D345" t="s">
        <v>297</v>
      </c>
    </row>
    <row r="346" spans="1:4" x14ac:dyDescent="0.35">
      <c r="A346" t="s">
        <v>1013</v>
      </c>
      <c r="B346">
        <v>775</v>
      </c>
      <c r="C346" t="s">
        <v>1014</v>
      </c>
      <c r="D346" t="s">
        <v>297</v>
      </c>
    </row>
    <row r="347" spans="1:4" x14ac:dyDescent="0.35">
      <c r="A347" t="s">
        <v>1015</v>
      </c>
      <c r="B347">
        <v>779</v>
      </c>
      <c r="C347" t="s">
        <v>1016</v>
      </c>
      <c r="D347" t="s">
        <v>297</v>
      </c>
    </row>
    <row r="348" spans="1:4" x14ac:dyDescent="0.35">
      <c r="A348" t="s">
        <v>1017</v>
      </c>
      <c r="B348">
        <v>783</v>
      </c>
      <c r="C348" t="s">
        <v>1018</v>
      </c>
      <c r="D348" t="s">
        <v>297</v>
      </c>
    </row>
    <row r="349" spans="1:4" x14ac:dyDescent="0.35">
      <c r="A349" t="s">
        <v>1019</v>
      </c>
      <c r="B349">
        <v>787</v>
      </c>
      <c r="C349" t="s">
        <v>1020</v>
      </c>
      <c r="D349" t="s">
        <v>297</v>
      </c>
    </row>
    <row r="350" spans="1:4" x14ac:dyDescent="0.35">
      <c r="A350" t="s">
        <v>1021</v>
      </c>
      <c r="B350">
        <v>791</v>
      </c>
      <c r="C350" t="s">
        <v>1022</v>
      </c>
      <c r="D350" t="s">
        <v>297</v>
      </c>
    </row>
    <row r="351" spans="1:4" x14ac:dyDescent="0.35">
      <c r="A351" t="s">
        <v>1023</v>
      </c>
      <c r="B351">
        <v>795</v>
      </c>
      <c r="C351" t="s">
        <v>1024</v>
      </c>
      <c r="D351" t="s">
        <v>297</v>
      </c>
    </row>
    <row r="352" spans="1:4" x14ac:dyDescent="0.35">
      <c r="A352" t="s">
        <v>1025</v>
      </c>
      <c r="B352">
        <v>799</v>
      </c>
      <c r="C352" t="s">
        <v>1026</v>
      </c>
      <c r="D352" t="s">
        <v>297</v>
      </c>
    </row>
    <row r="353" spans="1:4" x14ac:dyDescent="0.35">
      <c r="A353" t="s">
        <v>1027</v>
      </c>
      <c r="B353">
        <v>803</v>
      </c>
      <c r="C353" t="s">
        <v>1028</v>
      </c>
      <c r="D353" t="s">
        <v>297</v>
      </c>
    </row>
    <row r="354" spans="1:4" x14ac:dyDescent="0.35">
      <c r="A354" t="s">
        <v>1029</v>
      </c>
      <c r="B354">
        <v>807</v>
      </c>
      <c r="C354" t="s">
        <v>1030</v>
      </c>
      <c r="D354" t="s">
        <v>297</v>
      </c>
    </row>
    <row r="355" spans="1:4" x14ac:dyDescent="0.35">
      <c r="A355" t="s">
        <v>1031</v>
      </c>
      <c r="B355">
        <v>811</v>
      </c>
      <c r="C355" t="s">
        <v>1032</v>
      </c>
      <c r="D355" t="s">
        <v>297</v>
      </c>
    </row>
    <row r="356" spans="1:4" x14ac:dyDescent="0.35">
      <c r="A356" t="s">
        <v>1033</v>
      </c>
      <c r="B356">
        <v>815</v>
      </c>
      <c r="C356" t="s">
        <v>1034</v>
      </c>
      <c r="D356" t="s">
        <v>297</v>
      </c>
    </row>
    <row r="357" spans="1:4" x14ac:dyDescent="0.35">
      <c r="A357" t="s">
        <v>1035</v>
      </c>
      <c r="B357">
        <v>819</v>
      </c>
      <c r="C357" t="s">
        <v>1036</v>
      </c>
      <c r="D357" t="s">
        <v>297</v>
      </c>
    </row>
    <row r="358" spans="1:4" x14ac:dyDescent="0.35">
      <c r="A358" t="s">
        <v>1153</v>
      </c>
      <c r="B358">
        <v>823</v>
      </c>
      <c r="C358" t="s">
        <v>1155</v>
      </c>
      <c r="D358" t="s">
        <v>221</v>
      </c>
    </row>
    <row r="359" spans="1:4" x14ac:dyDescent="0.35">
      <c r="A359" t="s">
        <v>1154</v>
      </c>
      <c r="B359">
        <v>827</v>
      </c>
      <c r="C359" t="s">
        <v>1156</v>
      </c>
      <c r="D359" t="s">
        <v>271</v>
      </c>
    </row>
    <row r="394" spans="1:2" x14ac:dyDescent="0.35">
      <c r="A394" t="s">
        <v>273</v>
      </c>
      <c r="B394" t="s">
        <v>273</v>
      </c>
    </row>
    <row r="395" spans="1:2" x14ac:dyDescent="0.35">
      <c r="A395" t="s">
        <v>274</v>
      </c>
      <c r="B395" t="s">
        <v>275</v>
      </c>
    </row>
    <row r="396" spans="1:2" x14ac:dyDescent="0.35">
      <c r="A396" t="s">
        <v>810</v>
      </c>
    </row>
    <row r="398" spans="1:2" x14ac:dyDescent="0.35">
      <c r="A398" t="s">
        <v>828</v>
      </c>
      <c r="B398" t="s">
        <v>828</v>
      </c>
    </row>
    <row r="399" spans="1:2" x14ac:dyDescent="0.35">
      <c r="A399" t="s">
        <v>277</v>
      </c>
      <c r="B399" t="s">
        <v>278</v>
      </c>
    </row>
    <row r="400" spans="1:2" x14ac:dyDescent="0.35">
      <c r="A400" t="s">
        <v>809</v>
      </c>
    </row>
    <row r="402" spans="1:3" x14ac:dyDescent="0.35">
      <c r="A402" t="s">
        <v>797</v>
      </c>
      <c r="B402" t="s">
        <v>797</v>
      </c>
    </row>
    <row r="403" spans="1:3" x14ac:dyDescent="0.35">
      <c r="A403" t="s">
        <v>795</v>
      </c>
      <c r="B403" t="s">
        <v>796</v>
      </c>
    </row>
    <row r="404" spans="1:3" x14ac:dyDescent="0.35">
      <c r="A404" t="s">
        <v>808</v>
      </c>
    </row>
    <row r="406" spans="1:3" x14ac:dyDescent="0.35">
      <c r="A406" t="s">
        <v>797</v>
      </c>
      <c r="B406" t="s">
        <v>798</v>
      </c>
    </row>
    <row r="407" spans="1:3" x14ac:dyDescent="0.35">
      <c r="A407" t="str">
        <f>"=Yes"</f>
        <v>=Yes</v>
      </c>
      <c r="B407" t="s">
        <v>293</v>
      </c>
    </row>
    <row r="408" spans="1:3" x14ac:dyDescent="0.35">
      <c r="A408" t="s">
        <v>812</v>
      </c>
    </row>
    <row r="410" spans="1:3" x14ac:dyDescent="0.35">
      <c r="A410" t="s">
        <v>797</v>
      </c>
      <c r="B410" t="s">
        <v>798</v>
      </c>
    </row>
    <row r="411" spans="1:3" x14ac:dyDescent="0.35">
      <c r="A411" t="str">
        <f>"=No"</f>
        <v>=No</v>
      </c>
      <c r="B411" t="s">
        <v>280</v>
      </c>
    </row>
    <row r="412" spans="1:3" x14ac:dyDescent="0.35">
      <c r="A412" t="s">
        <v>813</v>
      </c>
    </row>
    <row r="414" spans="1:3" x14ac:dyDescent="0.35">
      <c r="A414" t="s">
        <v>276</v>
      </c>
      <c r="B414" t="s">
        <v>276</v>
      </c>
      <c r="C414" t="s">
        <v>276</v>
      </c>
    </row>
    <row r="415" spans="1:3" x14ac:dyDescent="0.35">
      <c r="A415" t="s">
        <v>821</v>
      </c>
      <c r="B415" t="s">
        <v>822</v>
      </c>
      <c r="C415" t="s">
        <v>823</v>
      </c>
    </row>
    <row r="416" spans="1:3" x14ac:dyDescent="0.35">
      <c r="A416" s="74" t="s">
        <v>831</v>
      </c>
    </row>
    <row r="418" spans="1:2" x14ac:dyDescent="0.35">
      <c r="A418" t="s">
        <v>276</v>
      </c>
      <c r="B418" t="s">
        <v>825</v>
      </c>
    </row>
    <row r="419" spans="1:2" x14ac:dyDescent="0.35">
      <c r="A419" t="str">
        <f>"=Arrears"</f>
        <v>=Arrears</v>
      </c>
      <c r="B419" t="s">
        <v>280</v>
      </c>
    </row>
    <row r="420" spans="1:2" x14ac:dyDescent="0.35">
      <c r="A420" t="s">
        <v>824</v>
      </c>
    </row>
    <row r="422" spans="1:2" x14ac:dyDescent="0.35">
      <c r="A422" t="s">
        <v>276</v>
      </c>
      <c r="B422" t="s">
        <v>284</v>
      </c>
    </row>
    <row r="423" spans="1:2" x14ac:dyDescent="0.35">
      <c r="A423" t="str">
        <f>"=Arrears"</f>
        <v>=Arrears</v>
      </c>
      <c r="B423" t="s">
        <v>280</v>
      </c>
    </row>
    <row r="424" spans="1:2" x14ac:dyDescent="0.35">
      <c r="A424" t="s">
        <v>837</v>
      </c>
    </row>
    <row r="426" spans="1:2" x14ac:dyDescent="0.35">
      <c r="A426" t="s">
        <v>276</v>
      </c>
      <c r="B426" t="s">
        <v>285</v>
      </c>
    </row>
    <row r="427" spans="1:2" x14ac:dyDescent="0.35">
      <c r="A427" t="str">
        <f>"=Arrears"</f>
        <v>=Arrears</v>
      </c>
      <c r="B427" t="s">
        <v>280</v>
      </c>
    </row>
    <row r="428" spans="1:2" x14ac:dyDescent="0.35">
      <c r="A428" t="s">
        <v>836</v>
      </c>
    </row>
    <row r="430" spans="1:2" x14ac:dyDescent="0.35">
      <c r="A430" t="s">
        <v>276</v>
      </c>
      <c r="B430" t="s">
        <v>307</v>
      </c>
    </row>
    <row r="431" spans="1:2" x14ac:dyDescent="0.35">
      <c r="A431" t="str">
        <f>"=Arrears"</f>
        <v>=Arrears</v>
      </c>
      <c r="B431" t="s">
        <v>280</v>
      </c>
    </row>
    <row r="432" spans="1:2" x14ac:dyDescent="0.35">
      <c r="A432" t="s">
        <v>835</v>
      </c>
    </row>
    <row r="434" spans="1:2" x14ac:dyDescent="0.35">
      <c r="A434" t="s">
        <v>276</v>
      </c>
      <c r="B434" t="s">
        <v>287</v>
      </c>
    </row>
    <row r="435" spans="1:2" x14ac:dyDescent="0.35">
      <c r="A435" t="str">
        <f>"=Arrears"</f>
        <v>=Arrears</v>
      </c>
      <c r="B435" t="s">
        <v>280</v>
      </c>
    </row>
    <row r="436" spans="1:2" x14ac:dyDescent="0.35">
      <c r="A436" s="157" t="s">
        <v>834</v>
      </c>
    </row>
    <row r="437" spans="1:2" x14ac:dyDescent="0.35">
      <c r="A437" s="157"/>
    </row>
    <row r="438" spans="1:2" x14ac:dyDescent="0.35">
      <c r="A438" s="157" t="s">
        <v>276</v>
      </c>
      <c r="B438" t="s">
        <v>289</v>
      </c>
    </row>
    <row r="439" spans="1:2" x14ac:dyDescent="0.35">
      <c r="A439" s="157" t="str">
        <f>"=Arrears"</f>
        <v>=Arrears</v>
      </c>
      <c r="B439" t="s">
        <v>280</v>
      </c>
    </row>
    <row r="440" spans="1:2" x14ac:dyDescent="0.35">
      <c r="A440" s="157" t="s">
        <v>833</v>
      </c>
    </row>
    <row r="441" spans="1:2" x14ac:dyDescent="0.35">
      <c r="A441" s="157"/>
    </row>
    <row r="442" spans="1:2" x14ac:dyDescent="0.35">
      <c r="A442" s="157" t="s">
        <v>276</v>
      </c>
      <c r="B442" t="s">
        <v>311</v>
      </c>
    </row>
    <row r="443" spans="1:2" x14ac:dyDescent="0.35">
      <c r="A443" s="157" t="str">
        <f>"=Arrears"</f>
        <v>=Arrears</v>
      </c>
      <c r="B443" t="s">
        <v>280</v>
      </c>
    </row>
    <row r="444" spans="1:2" x14ac:dyDescent="0.35">
      <c r="A444" s="157" t="s">
        <v>1193</v>
      </c>
    </row>
    <row r="445" spans="1:2" x14ac:dyDescent="0.35">
      <c r="A445" s="157"/>
    </row>
    <row r="446" spans="1:2" x14ac:dyDescent="0.35">
      <c r="A446" s="157" t="s">
        <v>276</v>
      </c>
      <c r="B446" t="s">
        <v>214</v>
      </c>
    </row>
    <row r="447" spans="1:2" x14ac:dyDescent="0.35">
      <c r="A447" s="157" t="str">
        <f>"=Arrears"</f>
        <v>=Arrears</v>
      </c>
      <c r="B447" t="s">
        <v>280</v>
      </c>
    </row>
    <row r="448" spans="1:2" x14ac:dyDescent="0.35">
      <c r="A448" s="157" t="s">
        <v>1194</v>
      </c>
    </row>
    <row r="449" spans="1:2" x14ac:dyDescent="0.35">
      <c r="A449" s="157"/>
    </row>
    <row r="450" spans="1:2" x14ac:dyDescent="0.35">
      <c r="A450" t="s">
        <v>276</v>
      </c>
      <c r="B450" t="s">
        <v>218</v>
      </c>
    </row>
    <row r="451" spans="1:2" x14ac:dyDescent="0.35">
      <c r="A451" t="str">
        <f>"=Arrears"</f>
        <v>=Arrears</v>
      </c>
      <c r="B451" t="s">
        <v>280</v>
      </c>
    </row>
    <row r="452" spans="1:2" x14ac:dyDescent="0.35">
      <c r="A452" t="s">
        <v>1195</v>
      </c>
    </row>
    <row r="454" spans="1:2" x14ac:dyDescent="0.35">
      <c r="A454" t="s">
        <v>276</v>
      </c>
      <c r="B454" t="s">
        <v>267</v>
      </c>
    </row>
    <row r="455" spans="1:2" x14ac:dyDescent="0.35">
      <c r="A455" t="str">
        <f>"=Arrears"</f>
        <v>=Arrears</v>
      </c>
      <c r="B455" t="s">
        <v>293</v>
      </c>
    </row>
    <row r="456" spans="1:2" x14ac:dyDescent="0.35">
      <c r="A456" t="s">
        <v>838</v>
      </c>
    </row>
    <row r="458" spans="1:2" x14ac:dyDescent="0.35">
      <c r="A458" t="s">
        <v>276</v>
      </c>
      <c r="B458" t="s">
        <v>221</v>
      </c>
    </row>
    <row r="459" spans="1:2" x14ac:dyDescent="0.35">
      <c r="A459" t="str">
        <f>"=Arrears"</f>
        <v>=Arrears</v>
      </c>
      <c r="B459" t="s">
        <v>293</v>
      </c>
    </row>
    <row r="460" spans="1:2" x14ac:dyDescent="0.35">
      <c r="A460" t="s">
        <v>1196</v>
      </c>
    </row>
    <row r="462" spans="1:2" x14ac:dyDescent="0.35">
      <c r="A462" t="s">
        <v>276</v>
      </c>
      <c r="B462" t="s">
        <v>269</v>
      </c>
    </row>
    <row r="463" spans="1:2" x14ac:dyDescent="0.35">
      <c r="A463" t="str">
        <f>"=Arrears"</f>
        <v>=Arrears</v>
      </c>
      <c r="B463" t="s">
        <v>293</v>
      </c>
    </row>
    <row r="464" spans="1:2" x14ac:dyDescent="0.35">
      <c r="A464" t="s">
        <v>839</v>
      </c>
    </row>
    <row r="466" spans="1:2" x14ac:dyDescent="0.35">
      <c r="A466" t="s">
        <v>276</v>
      </c>
      <c r="B466" t="s">
        <v>271</v>
      </c>
    </row>
    <row r="467" spans="1:2" x14ac:dyDescent="0.35">
      <c r="A467" t="str">
        <f>"=Arrears"</f>
        <v>=Arrears</v>
      </c>
      <c r="B467" t="s">
        <v>293</v>
      </c>
    </row>
    <row r="468" spans="1:2" x14ac:dyDescent="0.35">
      <c r="A468" t="s">
        <v>1197</v>
      </c>
    </row>
    <row r="470" spans="1:2" x14ac:dyDescent="0.35">
      <c r="A470" t="s">
        <v>276</v>
      </c>
      <c r="B470" t="s">
        <v>227</v>
      </c>
    </row>
    <row r="471" spans="1:2" x14ac:dyDescent="0.35">
      <c r="A471" s="140" t="str">
        <f>"=Arrears"</f>
        <v>=Arrears</v>
      </c>
      <c r="B471" t="s">
        <v>293</v>
      </c>
    </row>
    <row r="472" spans="1:2" x14ac:dyDescent="0.35">
      <c r="A472" s="140" t="s">
        <v>1198</v>
      </c>
    </row>
    <row r="473" spans="1:2" x14ac:dyDescent="0.35">
      <c r="A473" s="140"/>
    </row>
    <row r="474" spans="1:2" x14ac:dyDescent="0.35">
      <c r="A474" s="140" t="s">
        <v>276</v>
      </c>
      <c r="B474" t="s">
        <v>230</v>
      </c>
    </row>
    <row r="475" spans="1:2" x14ac:dyDescent="0.35">
      <c r="A475" s="140" t="str">
        <f>"=Arrears"</f>
        <v>=Arrears</v>
      </c>
      <c r="B475" t="s">
        <v>293</v>
      </c>
    </row>
    <row r="476" spans="1:2" x14ac:dyDescent="0.35">
      <c r="A476" s="140" t="s">
        <v>1199</v>
      </c>
    </row>
    <row r="477" spans="1:2" x14ac:dyDescent="0.35">
      <c r="A477" s="140"/>
    </row>
    <row r="478" spans="1:2" x14ac:dyDescent="0.35">
      <c r="A478" s="140" t="s">
        <v>825</v>
      </c>
      <c r="B478" t="s">
        <v>287</v>
      </c>
    </row>
    <row r="479" spans="1:2" x14ac:dyDescent="0.35">
      <c r="A479" s="140" t="s">
        <v>840</v>
      </c>
      <c r="B479" t="s">
        <v>280</v>
      </c>
    </row>
    <row r="480" spans="1:2" x14ac:dyDescent="0.35">
      <c r="A480" s="140" t="s">
        <v>841</v>
      </c>
    </row>
    <row r="481" spans="1:2" x14ac:dyDescent="0.35">
      <c r="A481" s="140"/>
    </row>
    <row r="482" spans="1:2" x14ac:dyDescent="0.35">
      <c r="A482" s="140" t="s">
        <v>825</v>
      </c>
      <c r="B482" t="s">
        <v>208</v>
      </c>
    </row>
    <row r="483" spans="1:2" x14ac:dyDescent="0.35">
      <c r="A483" s="140" t="s">
        <v>840</v>
      </c>
      <c r="B483" t="s">
        <v>280</v>
      </c>
    </row>
    <row r="484" spans="1:2" x14ac:dyDescent="0.35">
      <c r="A484" s="140" t="s">
        <v>842</v>
      </c>
    </row>
    <row r="485" spans="1:2" x14ac:dyDescent="0.35">
      <c r="A485" s="140"/>
    </row>
    <row r="486" spans="1:2" x14ac:dyDescent="0.35">
      <c r="A486" s="140" t="s">
        <v>825</v>
      </c>
      <c r="B486" t="s">
        <v>311</v>
      </c>
    </row>
    <row r="487" spans="1:2" x14ac:dyDescent="0.35">
      <c r="A487" s="140" t="s">
        <v>840</v>
      </c>
      <c r="B487" t="s">
        <v>280</v>
      </c>
    </row>
    <row r="488" spans="1:2" x14ac:dyDescent="0.35">
      <c r="A488" s="140" t="s">
        <v>1200</v>
      </c>
    </row>
    <row r="489" spans="1:2" x14ac:dyDescent="0.35">
      <c r="A489" s="140"/>
    </row>
    <row r="490" spans="1:2" x14ac:dyDescent="0.35">
      <c r="A490" s="140" t="s">
        <v>825</v>
      </c>
      <c r="B490" t="s">
        <v>214</v>
      </c>
    </row>
    <row r="491" spans="1:2" x14ac:dyDescent="0.35">
      <c r="A491" s="140" t="s">
        <v>840</v>
      </c>
      <c r="B491" t="s">
        <v>280</v>
      </c>
    </row>
    <row r="492" spans="1:2" x14ac:dyDescent="0.35">
      <c r="A492" s="140" t="s">
        <v>844</v>
      </c>
    </row>
    <row r="493" spans="1:2" x14ac:dyDescent="0.35">
      <c r="A493" s="140"/>
    </row>
    <row r="494" spans="1:2" x14ac:dyDescent="0.35">
      <c r="A494" s="140" t="s">
        <v>825</v>
      </c>
      <c r="B494" t="s">
        <v>218</v>
      </c>
    </row>
    <row r="495" spans="1:2" x14ac:dyDescent="0.35">
      <c r="A495" s="140" t="s">
        <v>840</v>
      </c>
      <c r="B495" t="s">
        <v>280</v>
      </c>
    </row>
    <row r="496" spans="1:2" x14ac:dyDescent="0.35">
      <c r="A496" s="140" t="s">
        <v>846</v>
      </c>
    </row>
    <row r="497" spans="1:2" x14ac:dyDescent="0.35">
      <c r="A497" s="140"/>
    </row>
    <row r="498" spans="1:2" x14ac:dyDescent="0.35">
      <c r="A498" s="140" t="s">
        <v>825</v>
      </c>
      <c r="B498" t="s">
        <v>267</v>
      </c>
    </row>
    <row r="499" spans="1:2" x14ac:dyDescent="0.35">
      <c r="A499" s="140" t="s">
        <v>840</v>
      </c>
      <c r="B499" t="s">
        <v>280</v>
      </c>
    </row>
    <row r="500" spans="1:2" x14ac:dyDescent="0.35">
      <c r="A500" s="140" t="s">
        <v>852</v>
      </c>
    </row>
    <row r="501" spans="1:2" x14ac:dyDescent="0.35">
      <c r="A501" s="140"/>
    </row>
    <row r="502" spans="1:2" x14ac:dyDescent="0.35">
      <c r="A502" s="140" t="s">
        <v>825</v>
      </c>
      <c r="B502" t="s">
        <v>221</v>
      </c>
    </row>
    <row r="503" spans="1:2" x14ac:dyDescent="0.35">
      <c r="A503" s="140" t="s">
        <v>840</v>
      </c>
      <c r="B503" t="s">
        <v>280</v>
      </c>
    </row>
    <row r="504" spans="1:2" x14ac:dyDescent="0.35">
      <c r="A504" s="140" t="s">
        <v>850</v>
      </c>
    </row>
    <row r="505" spans="1:2" x14ac:dyDescent="0.35">
      <c r="A505" s="140"/>
    </row>
    <row r="506" spans="1:2" x14ac:dyDescent="0.35">
      <c r="A506" s="140" t="s">
        <v>825</v>
      </c>
      <c r="B506" t="s">
        <v>269</v>
      </c>
    </row>
    <row r="507" spans="1:2" x14ac:dyDescent="0.35">
      <c r="A507" s="140" t="s">
        <v>840</v>
      </c>
      <c r="B507" t="s">
        <v>280</v>
      </c>
    </row>
    <row r="508" spans="1:2" x14ac:dyDescent="0.35">
      <c r="A508" s="140" t="s">
        <v>847</v>
      </c>
    </row>
    <row r="509" spans="1:2" x14ac:dyDescent="0.35">
      <c r="A509" s="140"/>
    </row>
    <row r="510" spans="1:2" x14ac:dyDescent="0.35">
      <c r="A510" s="140" t="s">
        <v>825</v>
      </c>
      <c r="B510" t="s">
        <v>227</v>
      </c>
    </row>
    <row r="511" spans="1:2" x14ac:dyDescent="0.35">
      <c r="A511" s="140" t="s">
        <v>840</v>
      </c>
      <c r="B511" t="s">
        <v>280</v>
      </c>
    </row>
    <row r="512" spans="1:2" x14ac:dyDescent="0.35">
      <c r="A512" s="140" t="s">
        <v>1201</v>
      </c>
    </row>
    <row r="513" spans="1:2" x14ac:dyDescent="0.35">
      <c r="A513" s="140"/>
    </row>
    <row r="514" spans="1:2" x14ac:dyDescent="0.35">
      <c r="A514" s="140" t="s">
        <v>825</v>
      </c>
      <c r="B514" t="s">
        <v>205</v>
      </c>
    </row>
    <row r="515" spans="1:2" x14ac:dyDescent="0.35">
      <c r="A515" s="140" t="s">
        <v>840</v>
      </c>
      <c r="B515" t="s">
        <v>280</v>
      </c>
    </row>
    <row r="516" spans="1:2" x14ac:dyDescent="0.35">
      <c r="A516" s="140" t="s">
        <v>848</v>
      </c>
    </row>
    <row r="517" spans="1:2" x14ac:dyDescent="0.35">
      <c r="A517" s="140"/>
    </row>
    <row r="518" spans="1:2" x14ac:dyDescent="0.35">
      <c r="A518" s="140" t="s">
        <v>825</v>
      </c>
      <c r="B518" t="s">
        <v>309</v>
      </c>
    </row>
    <row r="519" spans="1:2" x14ac:dyDescent="0.35">
      <c r="A519" s="140" t="s">
        <v>840</v>
      </c>
      <c r="B519" t="s">
        <v>280</v>
      </c>
    </row>
    <row r="520" spans="1:2" x14ac:dyDescent="0.35">
      <c r="A520" s="140" t="s">
        <v>849</v>
      </c>
    </row>
    <row r="521" spans="1:2" x14ac:dyDescent="0.35">
      <c r="A521" s="140"/>
    </row>
    <row r="522" spans="1:2" x14ac:dyDescent="0.35">
      <c r="A522" s="140" t="s">
        <v>825</v>
      </c>
      <c r="B522" t="s">
        <v>132</v>
      </c>
    </row>
    <row r="523" spans="1:2" x14ac:dyDescent="0.35">
      <c r="A523" s="140" t="s">
        <v>840</v>
      </c>
      <c r="B523" t="s">
        <v>280</v>
      </c>
    </row>
    <row r="524" spans="1:2" x14ac:dyDescent="0.35">
      <c r="A524" s="140" t="s">
        <v>843</v>
      </c>
    </row>
    <row r="525" spans="1:2" x14ac:dyDescent="0.35">
      <c r="A525" s="140"/>
    </row>
    <row r="526" spans="1:2" x14ac:dyDescent="0.35">
      <c r="A526" s="140" t="s">
        <v>825</v>
      </c>
      <c r="B526" t="s">
        <v>134</v>
      </c>
    </row>
    <row r="527" spans="1:2" x14ac:dyDescent="0.35">
      <c r="A527" s="140" t="s">
        <v>840</v>
      </c>
      <c r="B527" t="s">
        <v>280</v>
      </c>
    </row>
    <row r="528" spans="1:2" x14ac:dyDescent="0.35">
      <c r="A528" s="140" t="s">
        <v>845</v>
      </c>
    </row>
    <row r="529" spans="1:2" x14ac:dyDescent="0.35">
      <c r="A529" s="140"/>
    </row>
    <row r="530" spans="1:2" x14ac:dyDescent="0.35">
      <c r="A530" s="140" t="s">
        <v>825</v>
      </c>
      <c r="B530" t="s">
        <v>224</v>
      </c>
    </row>
    <row r="531" spans="1:2" x14ac:dyDescent="0.35">
      <c r="A531" s="140" t="s">
        <v>840</v>
      </c>
      <c r="B531" t="s">
        <v>280</v>
      </c>
    </row>
    <row r="532" spans="1:2" x14ac:dyDescent="0.35">
      <c r="A532" s="140" t="s">
        <v>1202</v>
      </c>
    </row>
    <row r="534" spans="1:2" x14ac:dyDescent="0.35">
      <c r="A534" t="s">
        <v>825</v>
      </c>
      <c r="B534" t="s">
        <v>316</v>
      </c>
    </row>
    <row r="535" spans="1:2" x14ac:dyDescent="0.35">
      <c r="A535" t="s">
        <v>840</v>
      </c>
      <c r="B535" t="s">
        <v>280</v>
      </c>
    </row>
    <row r="536" spans="1:2" x14ac:dyDescent="0.35">
      <c r="A536" t="s">
        <v>1203</v>
      </c>
    </row>
    <row r="538" spans="1:2" x14ac:dyDescent="0.35">
      <c r="A538" t="s">
        <v>825</v>
      </c>
      <c r="B538" t="s">
        <v>271</v>
      </c>
    </row>
    <row r="539" spans="1:2" x14ac:dyDescent="0.35">
      <c r="A539" t="s">
        <v>840</v>
      </c>
      <c r="B539" t="s">
        <v>280</v>
      </c>
    </row>
    <row r="540" spans="1:2" x14ac:dyDescent="0.35">
      <c r="A540" t="s">
        <v>851</v>
      </c>
    </row>
    <row r="542" spans="1:2" x14ac:dyDescent="0.35">
      <c r="A542" t="s">
        <v>825</v>
      </c>
      <c r="B542" t="s">
        <v>284</v>
      </c>
    </row>
    <row r="543" spans="1:2" x14ac:dyDescent="0.35">
      <c r="A543" t="s">
        <v>853</v>
      </c>
      <c r="B543" t="s">
        <v>280</v>
      </c>
    </row>
    <row r="544" spans="1:2" x14ac:dyDescent="0.35">
      <c r="A544" t="s">
        <v>854</v>
      </c>
    </row>
    <row r="546" spans="1:2" x14ac:dyDescent="0.35">
      <c r="A546" t="s">
        <v>825</v>
      </c>
      <c r="B546" t="s">
        <v>285</v>
      </c>
    </row>
    <row r="547" spans="1:2" x14ac:dyDescent="0.35">
      <c r="A547" t="s">
        <v>853</v>
      </c>
      <c r="B547" t="s">
        <v>280</v>
      </c>
    </row>
    <row r="548" spans="1:2" x14ac:dyDescent="0.35">
      <c r="A548" t="s">
        <v>855</v>
      </c>
    </row>
    <row r="550" spans="1:2" x14ac:dyDescent="0.35">
      <c r="A550" t="s">
        <v>825</v>
      </c>
      <c r="B550" t="s">
        <v>287</v>
      </c>
    </row>
    <row r="551" spans="1:2" x14ac:dyDescent="0.35">
      <c r="A551" t="s">
        <v>853</v>
      </c>
      <c r="B551" t="s">
        <v>280</v>
      </c>
    </row>
    <row r="552" spans="1:2" x14ac:dyDescent="0.35">
      <c r="A552" t="s">
        <v>856</v>
      </c>
    </row>
    <row r="554" spans="1:2" x14ac:dyDescent="0.35">
      <c r="A554" t="s">
        <v>825</v>
      </c>
      <c r="B554" t="s">
        <v>208</v>
      </c>
    </row>
    <row r="555" spans="1:2" x14ac:dyDescent="0.35">
      <c r="A555" t="s">
        <v>853</v>
      </c>
      <c r="B555" t="s">
        <v>280</v>
      </c>
    </row>
    <row r="556" spans="1:2" x14ac:dyDescent="0.35">
      <c r="A556" t="s">
        <v>857</v>
      </c>
    </row>
    <row r="558" spans="1:2" x14ac:dyDescent="0.35">
      <c r="A558" t="s">
        <v>825</v>
      </c>
      <c r="B558" t="s">
        <v>311</v>
      </c>
    </row>
    <row r="559" spans="1:2" x14ac:dyDescent="0.35">
      <c r="A559" t="s">
        <v>853</v>
      </c>
      <c r="B559" t="s">
        <v>280</v>
      </c>
    </row>
    <row r="560" spans="1:2" x14ac:dyDescent="0.35">
      <c r="A560" t="s">
        <v>866</v>
      </c>
    </row>
    <row r="562" spans="1:2" x14ac:dyDescent="0.35">
      <c r="A562" t="s">
        <v>825</v>
      </c>
      <c r="B562" t="s">
        <v>214</v>
      </c>
    </row>
    <row r="563" spans="1:2" x14ac:dyDescent="0.35">
      <c r="A563" t="s">
        <v>853</v>
      </c>
      <c r="B563" t="s">
        <v>280</v>
      </c>
    </row>
    <row r="564" spans="1:2" x14ac:dyDescent="0.35">
      <c r="A564" t="s">
        <v>859</v>
      </c>
    </row>
    <row r="566" spans="1:2" x14ac:dyDescent="0.35">
      <c r="A566" t="s">
        <v>825</v>
      </c>
      <c r="B566" t="s">
        <v>218</v>
      </c>
    </row>
    <row r="567" spans="1:2" x14ac:dyDescent="0.35">
      <c r="A567" t="s">
        <v>853</v>
      </c>
      <c r="B567" t="s">
        <v>280</v>
      </c>
    </row>
    <row r="568" spans="1:2" x14ac:dyDescent="0.35">
      <c r="A568" t="s">
        <v>861</v>
      </c>
    </row>
    <row r="570" spans="1:2" x14ac:dyDescent="0.35">
      <c r="A570" t="s">
        <v>825</v>
      </c>
      <c r="B570" t="s">
        <v>267</v>
      </c>
    </row>
    <row r="571" spans="1:2" x14ac:dyDescent="0.35">
      <c r="A571" t="s">
        <v>853</v>
      </c>
      <c r="B571" t="s">
        <v>280</v>
      </c>
    </row>
    <row r="572" spans="1:2" x14ac:dyDescent="0.35">
      <c r="A572" t="s">
        <v>862</v>
      </c>
    </row>
    <row r="574" spans="1:2" x14ac:dyDescent="0.35">
      <c r="A574" t="s">
        <v>825</v>
      </c>
      <c r="B574" t="s">
        <v>221</v>
      </c>
    </row>
    <row r="575" spans="1:2" x14ac:dyDescent="0.35">
      <c r="A575" t="s">
        <v>853</v>
      </c>
      <c r="B575" t="s">
        <v>280</v>
      </c>
    </row>
    <row r="576" spans="1:2" x14ac:dyDescent="0.35">
      <c r="A576" t="s">
        <v>867</v>
      </c>
    </row>
    <row r="578" spans="1:2" x14ac:dyDescent="0.35">
      <c r="A578" t="s">
        <v>825</v>
      </c>
      <c r="B578" t="s">
        <v>269</v>
      </c>
    </row>
    <row r="579" spans="1:2" x14ac:dyDescent="0.35">
      <c r="A579" t="s">
        <v>853</v>
      </c>
      <c r="B579" t="s">
        <v>280</v>
      </c>
    </row>
    <row r="580" spans="1:2" x14ac:dyDescent="0.35">
      <c r="A580" t="s">
        <v>863</v>
      </c>
    </row>
    <row r="582" spans="1:2" x14ac:dyDescent="0.35">
      <c r="A582" t="s">
        <v>825</v>
      </c>
      <c r="B582" t="s">
        <v>271</v>
      </c>
    </row>
    <row r="583" spans="1:2" x14ac:dyDescent="0.35">
      <c r="A583" t="s">
        <v>853</v>
      </c>
      <c r="B583" t="s">
        <v>280</v>
      </c>
    </row>
    <row r="584" spans="1:2" x14ac:dyDescent="0.35">
      <c r="A584" t="s">
        <v>1204</v>
      </c>
    </row>
    <row r="586" spans="1:2" x14ac:dyDescent="0.35">
      <c r="A586" t="s">
        <v>825</v>
      </c>
      <c r="B586" t="s">
        <v>227</v>
      </c>
    </row>
    <row r="587" spans="1:2" x14ac:dyDescent="0.35">
      <c r="A587" t="s">
        <v>853</v>
      </c>
      <c r="B587" t="s">
        <v>280</v>
      </c>
    </row>
    <row r="588" spans="1:2" x14ac:dyDescent="0.35">
      <c r="A588" t="s">
        <v>1205</v>
      </c>
    </row>
    <row r="590" spans="1:2" x14ac:dyDescent="0.35">
      <c r="A590" t="s">
        <v>825</v>
      </c>
      <c r="B590" t="s">
        <v>205</v>
      </c>
    </row>
    <row r="591" spans="1:2" x14ac:dyDescent="0.35">
      <c r="A591" t="s">
        <v>853</v>
      </c>
      <c r="B591" t="s">
        <v>280</v>
      </c>
    </row>
    <row r="592" spans="1:2" x14ac:dyDescent="0.35">
      <c r="A592" t="s">
        <v>864</v>
      </c>
    </row>
    <row r="594" spans="1:2" x14ac:dyDescent="0.35">
      <c r="A594" t="s">
        <v>825</v>
      </c>
      <c r="B594" t="s">
        <v>309</v>
      </c>
    </row>
    <row r="595" spans="1:2" x14ac:dyDescent="0.35">
      <c r="A595" t="s">
        <v>853</v>
      </c>
      <c r="B595" t="s">
        <v>280</v>
      </c>
    </row>
    <row r="596" spans="1:2" x14ac:dyDescent="0.35">
      <c r="A596" t="s">
        <v>865</v>
      </c>
    </row>
    <row r="598" spans="1:2" x14ac:dyDescent="0.35">
      <c r="A598" t="s">
        <v>825</v>
      </c>
      <c r="B598" t="s">
        <v>132</v>
      </c>
    </row>
    <row r="599" spans="1:2" x14ac:dyDescent="0.35">
      <c r="A599" t="s">
        <v>853</v>
      </c>
      <c r="B599" t="s">
        <v>280</v>
      </c>
    </row>
    <row r="600" spans="1:2" x14ac:dyDescent="0.35">
      <c r="A600" t="s">
        <v>858</v>
      </c>
    </row>
    <row r="602" spans="1:2" x14ac:dyDescent="0.35">
      <c r="A602" t="s">
        <v>825</v>
      </c>
      <c r="B602" t="s">
        <v>134</v>
      </c>
    </row>
    <row r="603" spans="1:2" x14ac:dyDescent="0.35">
      <c r="A603" t="s">
        <v>853</v>
      </c>
      <c r="B603" t="s">
        <v>280</v>
      </c>
    </row>
    <row r="604" spans="1:2" x14ac:dyDescent="0.35">
      <c r="A604" t="s">
        <v>860</v>
      </c>
    </row>
    <row r="606" spans="1:2" x14ac:dyDescent="0.35">
      <c r="A606" t="s">
        <v>825</v>
      </c>
      <c r="B606" t="s">
        <v>224</v>
      </c>
    </row>
    <row r="607" spans="1:2" x14ac:dyDescent="0.35">
      <c r="A607" t="s">
        <v>853</v>
      </c>
      <c r="B607" t="s">
        <v>280</v>
      </c>
    </row>
    <row r="608" spans="1:2" x14ac:dyDescent="0.35">
      <c r="A608" t="s">
        <v>1206</v>
      </c>
    </row>
    <row r="610" spans="1:4" x14ac:dyDescent="0.35">
      <c r="A610" t="s">
        <v>825</v>
      </c>
      <c r="B610" t="s">
        <v>316</v>
      </c>
    </row>
    <row r="611" spans="1:4" x14ac:dyDescent="0.35">
      <c r="A611" t="s">
        <v>853</v>
      </c>
      <c r="B611" t="s">
        <v>280</v>
      </c>
    </row>
    <row r="612" spans="1:4" x14ac:dyDescent="0.35">
      <c r="A612" t="s">
        <v>1207</v>
      </c>
    </row>
    <row r="614" spans="1:4" x14ac:dyDescent="0.35">
      <c r="A614" t="s">
        <v>276</v>
      </c>
      <c r="B614" t="s">
        <v>825</v>
      </c>
      <c r="C614" t="s">
        <v>825</v>
      </c>
      <c r="D614" t="s">
        <v>825</v>
      </c>
    </row>
    <row r="615" spans="1:4" x14ac:dyDescent="0.35">
      <c r="A615" t="str">
        <f>"=Lumpsum"</f>
        <v>=Lumpsum</v>
      </c>
      <c r="B615" t="s">
        <v>1039</v>
      </c>
      <c r="C615" t="s">
        <v>1040</v>
      </c>
      <c r="D615" t="s">
        <v>1041</v>
      </c>
    </row>
    <row r="616" spans="1:4" x14ac:dyDescent="0.35">
      <c r="A616" t="s">
        <v>827</v>
      </c>
    </row>
    <row r="618" spans="1:4" x14ac:dyDescent="0.35">
      <c r="A618" t="s">
        <v>276</v>
      </c>
      <c r="B618" t="s">
        <v>825</v>
      </c>
      <c r="C618" t="s">
        <v>825</v>
      </c>
    </row>
    <row r="619" spans="1:4" x14ac:dyDescent="0.35">
      <c r="A619" t="str">
        <f>"=Gratuity/Severence"</f>
        <v>=Gratuity/Severence</v>
      </c>
      <c r="B619" t="s">
        <v>1042</v>
      </c>
      <c r="C619" t="s">
        <v>1043</v>
      </c>
    </row>
    <row r="620" spans="1:4" x14ac:dyDescent="0.35">
      <c r="A620" t="s">
        <v>826</v>
      </c>
    </row>
    <row r="622" spans="1:4" x14ac:dyDescent="0.35">
      <c r="A622" t="s">
        <v>276</v>
      </c>
      <c r="B622" t="s">
        <v>289</v>
      </c>
    </row>
    <row r="623" spans="1:4" x14ac:dyDescent="0.35">
      <c r="A623" t="str">
        <f>"=Gratuity/Severence"</f>
        <v>=Gratuity/Severence</v>
      </c>
      <c r="B623" t="s">
        <v>293</v>
      </c>
    </row>
    <row r="624" spans="1:4" x14ac:dyDescent="0.35">
      <c r="A624" t="s">
        <v>868</v>
      </c>
    </row>
    <row r="626" spans="1:2" x14ac:dyDescent="0.35">
      <c r="A626" t="s">
        <v>276</v>
      </c>
      <c r="B626" t="s">
        <v>208</v>
      </c>
    </row>
    <row r="627" spans="1:2" x14ac:dyDescent="0.35">
      <c r="A627" t="str">
        <f>"=Gratuity/Severence"</f>
        <v>=Gratuity/Severence</v>
      </c>
      <c r="B627" t="s">
        <v>293</v>
      </c>
    </row>
    <row r="628" spans="1:2" x14ac:dyDescent="0.35">
      <c r="A628" t="s">
        <v>869</v>
      </c>
    </row>
    <row r="630" spans="1:2" x14ac:dyDescent="0.35">
      <c r="A630" t="s">
        <v>276</v>
      </c>
      <c r="B630" t="s">
        <v>311</v>
      </c>
    </row>
    <row r="631" spans="1:2" x14ac:dyDescent="0.35">
      <c r="A631" t="str">
        <f>"=Gratuity/Severence"</f>
        <v>=Gratuity/Severence</v>
      </c>
      <c r="B631" t="s">
        <v>293</v>
      </c>
    </row>
    <row r="632" spans="1:2" x14ac:dyDescent="0.35">
      <c r="A632" t="s">
        <v>1208</v>
      </c>
    </row>
    <row r="634" spans="1:2" x14ac:dyDescent="0.35">
      <c r="A634" t="s">
        <v>276</v>
      </c>
      <c r="B634" t="s">
        <v>214</v>
      </c>
    </row>
    <row r="635" spans="1:2" x14ac:dyDescent="0.35">
      <c r="A635" t="str">
        <f>"=Gratuity/Severence"</f>
        <v>=Gratuity/Severence</v>
      </c>
      <c r="B635" t="s">
        <v>293</v>
      </c>
    </row>
    <row r="636" spans="1:2" x14ac:dyDescent="0.35">
      <c r="A636" t="s">
        <v>1209</v>
      </c>
    </row>
    <row r="638" spans="1:2" x14ac:dyDescent="0.35">
      <c r="A638" t="s">
        <v>276</v>
      </c>
      <c r="B638" t="s">
        <v>218</v>
      </c>
    </row>
    <row r="639" spans="1:2" x14ac:dyDescent="0.35">
      <c r="A639" t="str">
        <f>"=Gratuity/Severence"</f>
        <v>=Gratuity/Severence</v>
      </c>
      <c r="B639" t="s">
        <v>293</v>
      </c>
    </row>
    <row r="640" spans="1:2" x14ac:dyDescent="0.35">
      <c r="A640" t="s">
        <v>1210</v>
      </c>
    </row>
    <row r="642" spans="1:2" x14ac:dyDescent="0.35">
      <c r="A642" t="s">
        <v>276</v>
      </c>
      <c r="B642" t="s">
        <v>230</v>
      </c>
    </row>
    <row r="643" spans="1:2" x14ac:dyDescent="0.35">
      <c r="A643" t="str">
        <f>"=Gratuity/Severence"</f>
        <v>=Gratuity/Severence</v>
      </c>
      <c r="B643" t="s">
        <v>293</v>
      </c>
    </row>
    <row r="644" spans="1:2" x14ac:dyDescent="0.35">
      <c r="A644" t="s">
        <v>1211</v>
      </c>
    </row>
    <row r="646" spans="1:2" x14ac:dyDescent="0.35">
      <c r="A646" t="s">
        <v>276</v>
      </c>
      <c r="B646" t="s">
        <v>284</v>
      </c>
    </row>
    <row r="647" spans="1:2" x14ac:dyDescent="0.35">
      <c r="A647" t="str">
        <f>"=Gratuity/Severence"</f>
        <v>=Gratuity/Severence</v>
      </c>
      <c r="B647" t="s">
        <v>280</v>
      </c>
    </row>
    <row r="648" spans="1:2" x14ac:dyDescent="0.35">
      <c r="A648" t="s">
        <v>870</v>
      </c>
    </row>
    <row r="650" spans="1:2" x14ac:dyDescent="0.35">
      <c r="A650" t="s">
        <v>276</v>
      </c>
      <c r="B650" t="s">
        <v>285</v>
      </c>
    </row>
    <row r="651" spans="1:2" x14ac:dyDescent="0.35">
      <c r="A651" t="str">
        <f>"=Gratuity/Severence"</f>
        <v>=Gratuity/Severence</v>
      </c>
      <c r="B651" t="s">
        <v>280</v>
      </c>
    </row>
    <row r="652" spans="1:2" x14ac:dyDescent="0.35">
      <c r="A652" t="s">
        <v>871</v>
      </c>
    </row>
    <row r="654" spans="1:2" x14ac:dyDescent="0.35">
      <c r="A654" t="s">
        <v>276</v>
      </c>
      <c r="B654" t="s">
        <v>307</v>
      </c>
    </row>
    <row r="655" spans="1:2" x14ac:dyDescent="0.35">
      <c r="A655" t="str">
        <f>"=Gratuity/Severence"</f>
        <v>=Gratuity/Severence</v>
      </c>
      <c r="B655" t="s">
        <v>280</v>
      </c>
    </row>
    <row r="656" spans="1:2" x14ac:dyDescent="0.35">
      <c r="A656" t="s">
        <v>872</v>
      </c>
    </row>
    <row r="658" spans="1:2" x14ac:dyDescent="0.35">
      <c r="A658" t="s">
        <v>276</v>
      </c>
      <c r="B658" t="s">
        <v>287</v>
      </c>
    </row>
    <row r="659" spans="1:2" x14ac:dyDescent="0.35">
      <c r="A659" t="str">
        <f>"=Gratuity/Severence"</f>
        <v>=Gratuity/Severence</v>
      </c>
      <c r="B659" t="s">
        <v>280</v>
      </c>
    </row>
    <row r="660" spans="1:2" x14ac:dyDescent="0.35">
      <c r="A660" t="s">
        <v>873</v>
      </c>
    </row>
    <row r="662" spans="1:2" x14ac:dyDescent="0.35">
      <c r="A662" t="s">
        <v>276</v>
      </c>
      <c r="B662" t="s">
        <v>267</v>
      </c>
    </row>
    <row r="663" spans="1:2" x14ac:dyDescent="0.35">
      <c r="A663" t="str">
        <f>"=Gratuity/Severence"</f>
        <v>=Gratuity/Severence</v>
      </c>
      <c r="B663" t="s">
        <v>280</v>
      </c>
    </row>
    <row r="664" spans="1:2" x14ac:dyDescent="0.35">
      <c r="A664" t="s">
        <v>875</v>
      </c>
    </row>
    <row r="666" spans="1:2" x14ac:dyDescent="0.35">
      <c r="A666" t="s">
        <v>276</v>
      </c>
      <c r="B666" t="s">
        <v>221</v>
      </c>
    </row>
    <row r="667" spans="1:2" x14ac:dyDescent="0.35">
      <c r="A667" t="str">
        <f>"=Gratuity/Severence"</f>
        <v>=Gratuity/Severence</v>
      </c>
      <c r="B667" t="s">
        <v>280</v>
      </c>
    </row>
    <row r="668" spans="1:2" x14ac:dyDescent="0.35">
      <c r="A668" t="s">
        <v>879</v>
      </c>
    </row>
    <row r="670" spans="1:2" x14ac:dyDescent="0.35">
      <c r="A670" t="s">
        <v>276</v>
      </c>
      <c r="B670" t="s">
        <v>269</v>
      </c>
    </row>
    <row r="671" spans="1:2" x14ac:dyDescent="0.35">
      <c r="A671" t="str">
        <f>"=Gratuity/Severence"</f>
        <v>=Gratuity/Severence</v>
      </c>
      <c r="B671" t="s">
        <v>280</v>
      </c>
    </row>
    <row r="672" spans="1:2" x14ac:dyDescent="0.35">
      <c r="A672" t="s">
        <v>876</v>
      </c>
    </row>
    <row r="674" spans="1:2" x14ac:dyDescent="0.35">
      <c r="A674" t="s">
        <v>276</v>
      </c>
      <c r="B674" t="s">
        <v>271</v>
      </c>
    </row>
    <row r="675" spans="1:2" x14ac:dyDescent="0.35">
      <c r="A675" t="str">
        <f>"=Gratuity/Severence"</f>
        <v>=Gratuity/Severence</v>
      </c>
      <c r="B675" t="s">
        <v>280</v>
      </c>
    </row>
    <row r="676" spans="1:2" x14ac:dyDescent="0.35">
      <c r="A676" t="s">
        <v>1212</v>
      </c>
    </row>
    <row r="678" spans="1:2" x14ac:dyDescent="0.35">
      <c r="A678" t="s">
        <v>276</v>
      </c>
      <c r="B678" t="s">
        <v>227</v>
      </c>
    </row>
    <row r="679" spans="1:2" x14ac:dyDescent="0.35">
      <c r="A679" t="str">
        <f>"=Gratuity/Severence"</f>
        <v>=Gratuity/Severence</v>
      </c>
      <c r="B679" t="s">
        <v>280</v>
      </c>
    </row>
    <row r="680" spans="1:2" x14ac:dyDescent="0.35">
      <c r="A680" t="s">
        <v>1213</v>
      </c>
    </row>
    <row r="682" spans="1:2" x14ac:dyDescent="0.35">
      <c r="A682" t="s">
        <v>276</v>
      </c>
      <c r="B682" t="s">
        <v>205</v>
      </c>
    </row>
    <row r="683" spans="1:2" x14ac:dyDescent="0.35">
      <c r="A683" t="str">
        <f>"=Gratuity/Severence"</f>
        <v>=Gratuity/Severence</v>
      </c>
      <c r="B683" t="s">
        <v>280</v>
      </c>
    </row>
    <row r="684" spans="1:2" x14ac:dyDescent="0.35">
      <c r="A684" t="s">
        <v>877</v>
      </c>
    </row>
    <row r="686" spans="1:2" x14ac:dyDescent="0.35">
      <c r="A686" t="s">
        <v>276</v>
      </c>
      <c r="B686" t="s">
        <v>309</v>
      </c>
    </row>
    <row r="687" spans="1:2" x14ac:dyDescent="0.35">
      <c r="A687" t="str">
        <f>"=Gratuity/Severence"</f>
        <v>=Gratuity/Severence</v>
      </c>
      <c r="B687" t="s">
        <v>280</v>
      </c>
    </row>
    <row r="688" spans="1:2" x14ac:dyDescent="0.35">
      <c r="A688" t="s">
        <v>878</v>
      </c>
    </row>
    <row r="690" spans="1:2" x14ac:dyDescent="0.35">
      <c r="A690" t="s">
        <v>276</v>
      </c>
      <c r="B690" t="s">
        <v>132</v>
      </c>
    </row>
    <row r="691" spans="1:2" x14ac:dyDescent="0.35">
      <c r="A691" t="str">
        <f>"=Gratuity/Severence"</f>
        <v>=Gratuity/Severence</v>
      </c>
      <c r="B691" t="s">
        <v>280</v>
      </c>
    </row>
    <row r="692" spans="1:2" x14ac:dyDescent="0.35">
      <c r="A692" t="s">
        <v>1214</v>
      </c>
    </row>
    <row r="694" spans="1:2" x14ac:dyDescent="0.35">
      <c r="A694" t="s">
        <v>276</v>
      </c>
      <c r="B694" t="s">
        <v>134</v>
      </c>
    </row>
    <row r="695" spans="1:2" x14ac:dyDescent="0.35">
      <c r="A695" t="str">
        <f>"=Gratuity/Severence"</f>
        <v>=Gratuity/Severence</v>
      </c>
      <c r="B695" t="s">
        <v>280</v>
      </c>
    </row>
    <row r="696" spans="1:2" x14ac:dyDescent="0.35">
      <c r="A696" t="s">
        <v>874</v>
      </c>
    </row>
    <row r="698" spans="1:2" x14ac:dyDescent="0.35">
      <c r="A698" t="s">
        <v>276</v>
      </c>
      <c r="B698" t="s">
        <v>224</v>
      </c>
    </row>
    <row r="699" spans="1:2" x14ac:dyDescent="0.35">
      <c r="A699" t="str">
        <f>"=Gratuity/Severence"</f>
        <v>=Gratuity/Severence</v>
      </c>
      <c r="B699" t="s">
        <v>280</v>
      </c>
    </row>
    <row r="700" spans="1:2" x14ac:dyDescent="0.35">
      <c r="A700" t="s">
        <v>1215</v>
      </c>
    </row>
    <row r="702" spans="1:2" x14ac:dyDescent="0.35">
      <c r="A702" t="s">
        <v>276</v>
      </c>
      <c r="B702" t="s">
        <v>316</v>
      </c>
    </row>
    <row r="703" spans="1:2" x14ac:dyDescent="0.35">
      <c r="A703" t="str">
        <f>"=Gratuity/Severence"</f>
        <v>=Gratuity/Severence</v>
      </c>
      <c r="B703" t="s">
        <v>280</v>
      </c>
    </row>
    <row r="704" spans="1:2" x14ac:dyDescent="0.35">
      <c r="A704" t="s">
        <v>1216</v>
      </c>
    </row>
    <row r="706" spans="1:2" x14ac:dyDescent="0.35">
      <c r="A706" t="s">
        <v>825</v>
      </c>
      <c r="B706" t="s">
        <v>284</v>
      </c>
    </row>
    <row r="707" spans="1:2" x14ac:dyDescent="0.35">
      <c r="A707" t="s">
        <v>880</v>
      </c>
      <c r="B707" t="s">
        <v>280</v>
      </c>
    </row>
    <row r="708" spans="1:2" x14ac:dyDescent="0.35">
      <c r="A708" t="s">
        <v>881</v>
      </c>
    </row>
    <row r="710" spans="1:2" x14ac:dyDescent="0.35">
      <c r="A710" t="s">
        <v>825</v>
      </c>
      <c r="B710" t="s">
        <v>285</v>
      </c>
    </row>
    <row r="711" spans="1:2" x14ac:dyDescent="0.35">
      <c r="A711" t="s">
        <v>880</v>
      </c>
      <c r="B711" t="s">
        <v>280</v>
      </c>
    </row>
    <row r="712" spans="1:2" x14ac:dyDescent="0.35">
      <c r="A712" t="s">
        <v>882</v>
      </c>
    </row>
    <row r="714" spans="1:2" x14ac:dyDescent="0.35">
      <c r="A714" t="s">
        <v>825</v>
      </c>
      <c r="B714" t="s">
        <v>883</v>
      </c>
    </row>
    <row r="715" spans="1:2" x14ac:dyDescent="0.35">
      <c r="A715" t="s">
        <v>880</v>
      </c>
      <c r="B715" t="s">
        <v>280</v>
      </c>
    </row>
    <row r="716" spans="1:2" x14ac:dyDescent="0.35">
      <c r="A716" t="s">
        <v>884</v>
      </c>
    </row>
    <row r="718" spans="1:2" x14ac:dyDescent="0.35">
      <c r="A718" t="s">
        <v>825</v>
      </c>
      <c r="B718" t="s">
        <v>311</v>
      </c>
    </row>
    <row r="719" spans="1:2" x14ac:dyDescent="0.35">
      <c r="A719" t="s">
        <v>880</v>
      </c>
      <c r="B719" t="s">
        <v>280</v>
      </c>
    </row>
    <row r="720" spans="1:2" x14ac:dyDescent="0.35">
      <c r="A720" t="s">
        <v>1217</v>
      </c>
    </row>
    <row r="722" spans="1:2" x14ac:dyDescent="0.35">
      <c r="A722" t="s">
        <v>825</v>
      </c>
      <c r="B722" t="s">
        <v>218</v>
      </c>
    </row>
    <row r="723" spans="1:2" x14ac:dyDescent="0.35">
      <c r="A723" t="s">
        <v>880</v>
      </c>
      <c r="B723" t="s">
        <v>280</v>
      </c>
    </row>
    <row r="724" spans="1:2" x14ac:dyDescent="0.35">
      <c r="A724" t="s">
        <v>886</v>
      </c>
    </row>
    <row r="726" spans="1:2" x14ac:dyDescent="0.35">
      <c r="A726" t="s">
        <v>825</v>
      </c>
      <c r="B726" t="s">
        <v>267</v>
      </c>
    </row>
    <row r="727" spans="1:2" x14ac:dyDescent="0.35">
      <c r="A727" t="s">
        <v>880</v>
      </c>
      <c r="B727" t="s">
        <v>280</v>
      </c>
    </row>
    <row r="728" spans="1:2" x14ac:dyDescent="0.35">
      <c r="A728" t="s">
        <v>887</v>
      </c>
    </row>
    <row r="730" spans="1:2" x14ac:dyDescent="0.35">
      <c r="A730" t="s">
        <v>825</v>
      </c>
      <c r="B730" t="s">
        <v>221</v>
      </c>
    </row>
    <row r="731" spans="1:2" x14ac:dyDescent="0.35">
      <c r="A731" t="s">
        <v>880</v>
      </c>
      <c r="B731" t="s">
        <v>280</v>
      </c>
    </row>
    <row r="732" spans="1:2" x14ac:dyDescent="0.35">
      <c r="A732" t="s">
        <v>891</v>
      </c>
    </row>
    <row r="734" spans="1:2" x14ac:dyDescent="0.35">
      <c r="A734" t="s">
        <v>825</v>
      </c>
      <c r="B734" t="s">
        <v>269</v>
      </c>
    </row>
    <row r="735" spans="1:2" x14ac:dyDescent="0.35">
      <c r="A735" t="s">
        <v>880</v>
      </c>
      <c r="B735" t="s">
        <v>280</v>
      </c>
    </row>
    <row r="736" spans="1:2" x14ac:dyDescent="0.35">
      <c r="A736" t="s">
        <v>888</v>
      </c>
    </row>
    <row r="738" spans="1:2" x14ac:dyDescent="0.35">
      <c r="A738" t="s">
        <v>825</v>
      </c>
      <c r="B738" t="s">
        <v>271</v>
      </c>
    </row>
    <row r="739" spans="1:2" x14ac:dyDescent="0.35">
      <c r="A739" t="s">
        <v>880</v>
      </c>
      <c r="B739" t="s">
        <v>280</v>
      </c>
    </row>
    <row r="740" spans="1:2" x14ac:dyDescent="0.35">
      <c r="A740" t="s">
        <v>892</v>
      </c>
    </row>
    <row r="742" spans="1:2" x14ac:dyDescent="0.35">
      <c r="A742" t="s">
        <v>825</v>
      </c>
      <c r="B742" t="s">
        <v>227</v>
      </c>
    </row>
    <row r="743" spans="1:2" x14ac:dyDescent="0.35">
      <c r="A743" t="s">
        <v>880</v>
      </c>
      <c r="B743" t="s">
        <v>280</v>
      </c>
    </row>
    <row r="744" spans="1:2" x14ac:dyDescent="0.35">
      <c r="A744" t="s">
        <v>1218</v>
      </c>
    </row>
    <row r="746" spans="1:2" x14ac:dyDescent="0.35">
      <c r="A746" t="s">
        <v>825</v>
      </c>
      <c r="B746" t="s">
        <v>205</v>
      </c>
    </row>
    <row r="747" spans="1:2" x14ac:dyDescent="0.35">
      <c r="A747" t="s">
        <v>880</v>
      </c>
      <c r="B747" t="s">
        <v>280</v>
      </c>
    </row>
    <row r="748" spans="1:2" x14ac:dyDescent="0.35">
      <c r="A748" t="s">
        <v>889</v>
      </c>
    </row>
    <row r="750" spans="1:2" x14ac:dyDescent="0.35">
      <c r="A750" t="s">
        <v>825</v>
      </c>
      <c r="B750" t="s">
        <v>309</v>
      </c>
    </row>
    <row r="751" spans="1:2" x14ac:dyDescent="0.35">
      <c r="A751" t="s">
        <v>880</v>
      </c>
      <c r="B751" t="s">
        <v>280</v>
      </c>
    </row>
    <row r="752" spans="1:2" x14ac:dyDescent="0.35">
      <c r="A752" t="s">
        <v>890</v>
      </c>
    </row>
    <row r="754" spans="1:2" x14ac:dyDescent="0.35">
      <c r="A754" t="s">
        <v>825</v>
      </c>
      <c r="B754" t="s">
        <v>132</v>
      </c>
    </row>
    <row r="755" spans="1:2" x14ac:dyDescent="0.35">
      <c r="A755" t="s">
        <v>880</v>
      </c>
      <c r="B755" t="s">
        <v>280</v>
      </c>
    </row>
    <row r="756" spans="1:2" x14ac:dyDescent="0.35">
      <c r="A756" t="s">
        <v>1219</v>
      </c>
    </row>
    <row r="758" spans="1:2" x14ac:dyDescent="0.35">
      <c r="A758" t="s">
        <v>825</v>
      </c>
      <c r="B758" t="s">
        <v>134</v>
      </c>
    </row>
    <row r="759" spans="1:2" x14ac:dyDescent="0.35">
      <c r="A759" t="s">
        <v>880</v>
      </c>
      <c r="B759" t="s">
        <v>280</v>
      </c>
    </row>
    <row r="760" spans="1:2" x14ac:dyDescent="0.35">
      <c r="A760" t="s">
        <v>885</v>
      </c>
    </row>
    <row r="762" spans="1:2" x14ac:dyDescent="0.35">
      <c r="A762" t="s">
        <v>825</v>
      </c>
      <c r="B762" t="s">
        <v>224</v>
      </c>
    </row>
    <row r="763" spans="1:2" x14ac:dyDescent="0.35">
      <c r="A763" t="s">
        <v>880</v>
      </c>
      <c r="B763" t="s">
        <v>280</v>
      </c>
    </row>
    <row r="764" spans="1:2" x14ac:dyDescent="0.35">
      <c r="A764" t="s">
        <v>1220</v>
      </c>
    </row>
    <row r="766" spans="1:2" x14ac:dyDescent="0.35">
      <c r="A766" t="s">
        <v>825</v>
      </c>
      <c r="B766" t="s">
        <v>316</v>
      </c>
    </row>
    <row r="767" spans="1:2" x14ac:dyDescent="0.35">
      <c r="A767" t="s">
        <v>880</v>
      </c>
      <c r="B767" t="s">
        <v>280</v>
      </c>
    </row>
    <row r="768" spans="1:2" x14ac:dyDescent="0.35">
      <c r="A768" t="s">
        <v>1221</v>
      </c>
    </row>
    <row r="770" spans="1:2" x14ac:dyDescent="0.35">
      <c r="A770" t="s">
        <v>825</v>
      </c>
      <c r="B770" t="s">
        <v>307</v>
      </c>
    </row>
    <row r="771" spans="1:2" x14ac:dyDescent="0.35">
      <c r="A771" t="s">
        <v>853</v>
      </c>
      <c r="B771" t="s">
        <v>293</v>
      </c>
    </row>
    <row r="772" spans="1:2" x14ac:dyDescent="0.35">
      <c r="A772" t="s">
        <v>893</v>
      </c>
    </row>
    <row r="774" spans="1:2" x14ac:dyDescent="0.35">
      <c r="A774" t="s">
        <v>825</v>
      </c>
      <c r="B774" t="s">
        <v>289</v>
      </c>
    </row>
    <row r="775" spans="1:2" x14ac:dyDescent="0.35">
      <c r="A775" t="s">
        <v>853</v>
      </c>
      <c r="B775" t="s">
        <v>293</v>
      </c>
    </row>
    <row r="776" spans="1:2" x14ac:dyDescent="0.35">
      <c r="A776" t="s">
        <v>894</v>
      </c>
    </row>
    <row r="778" spans="1:2" x14ac:dyDescent="0.35">
      <c r="A778" t="s">
        <v>825</v>
      </c>
      <c r="B778" t="s">
        <v>230</v>
      </c>
    </row>
    <row r="779" spans="1:2" x14ac:dyDescent="0.35">
      <c r="A779" t="s">
        <v>853</v>
      </c>
      <c r="B779" t="s">
        <v>293</v>
      </c>
    </row>
    <row r="780" spans="1:2" x14ac:dyDescent="0.35">
      <c r="A780" t="s">
        <v>1222</v>
      </c>
    </row>
    <row r="782" spans="1:2" x14ac:dyDescent="0.35">
      <c r="A782" t="s">
        <v>825</v>
      </c>
      <c r="B782" t="s">
        <v>307</v>
      </c>
    </row>
    <row r="783" spans="1:2" x14ac:dyDescent="0.35">
      <c r="A783" t="s">
        <v>880</v>
      </c>
      <c r="B783" t="s">
        <v>293</v>
      </c>
    </row>
    <row r="784" spans="1:2" x14ac:dyDescent="0.35">
      <c r="A784" t="s">
        <v>895</v>
      </c>
    </row>
    <row r="786" spans="1:2" x14ac:dyDescent="0.35">
      <c r="A786" t="s">
        <v>825</v>
      </c>
      <c r="B786" t="s">
        <v>287</v>
      </c>
    </row>
    <row r="787" spans="1:2" x14ac:dyDescent="0.35">
      <c r="A787" t="s">
        <v>880</v>
      </c>
      <c r="B787" t="s">
        <v>293</v>
      </c>
    </row>
    <row r="788" spans="1:2" x14ac:dyDescent="0.35">
      <c r="A788" t="s">
        <v>896</v>
      </c>
    </row>
    <row r="790" spans="1:2" x14ac:dyDescent="0.35">
      <c r="A790" t="s">
        <v>825</v>
      </c>
      <c r="B790" t="s">
        <v>289</v>
      </c>
    </row>
    <row r="791" spans="1:2" x14ac:dyDescent="0.35">
      <c r="A791" t="s">
        <v>880</v>
      </c>
      <c r="B791" t="s">
        <v>293</v>
      </c>
    </row>
    <row r="792" spans="1:2" x14ac:dyDescent="0.35">
      <c r="A792" t="s">
        <v>897</v>
      </c>
    </row>
    <row r="794" spans="1:2" x14ac:dyDescent="0.35">
      <c r="A794" t="s">
        <v>825</v>
      </c>
      <c r="B794" t="s">
        <v>214</v>
      </c>
    </row>
    <row r="795" spans="1:2" x14ac:dyDescent="0.35">
      <c r="A795" t="s">
        <v>880</v>
      </c>
      <c r="B795" t="s">
        <v>293</v>
      </c>
    </row>
    <row r="796" spans="1:2" x14ac:dyDescent="0.35">
      <c r="A796" t="s">
        <v>1223</v>
      </c>
    </row>
    <row r="798" spans="1:2" x14ac:dyDescent="0.35">
      <c r="A798" t="s">
        <v>825</v>
      </c>
      <c r="B798" t="s">
        <v>230</v>
      </c>
    </row>
    <row r="799" spans="1:2" x14ac:dyDescent="0.35">
      <c r="A799" t="s">
        <v>880</v>
      </c>
      <c r="B799" t="s">
        <v>293</v>
      </c>
    </row>
    <row r="800" spans="1:2" x14ac:dyDescent="0.35">
      <c r="A800" t="s">
        <v>1224</v>
      </c>
    </row>
    <row r="802" spans="1:2" x14ac:dyDescent="0.35">
      <c r="A802" t="s">
        <v>825</v>
      </c>
      <c r="B802" t="s">
        <v>284</v>
      </c>
    </row>
    <row r="803" spans="1:2" x14ac:dyDescent="0.35">
      <c r="A803" t="s">
        <v>840</v>
      </c>
      <c r="B803" t="s">
        <v>293</v>
      </c>
    </row>
    <row r="804" spans="1:2" x14ac:dyDescent="0.35">
      <c r="A804" t="s">
        <v>898</v>
      </c>
    </row>
    <row r="806" spans="1:2" x14ac:dyDescent="0.35">
      <c r="A806" t="s">
        <v>825</v>
      </c>
      <c r="B806" t="s">
        <v>285</v>
      </c>
    </row>
    <row r="807" spans="1:2" x14ac:dyDescent="0.35">
      <c r="A807" t="s">
        <v>840</v>
      </c>
      <c r="B807" t="s">
        <v>293</v>
      </c>
    </row>
    <row r="808" spans="1:2" x14ac:dyDescent="0.35">
      <c r="A808" t="s">
        <v>899</v>
      </c>
    </row>
    <row r="810" spans="1:2" x14ac:dyDescent="0.35">
      <c r="A810" t="s">
        <v>825</v>
      </c>
      <c r="B810" t="s">
        <v>307</v>
      </c>
    </row>
    <row r="811" spans="1:2" x14ac:dyDescent="0.35">
      <c r="A811" t="s">
        <v>840</v>
      </c>
      <c r="B811" t="s">
        <v>293</v>
      </c>
    </row>
    <row r="812" spans="1:2" x14ac:dyDescent="0.35">
      <c r="A812" t="s">
        <v>900</v>
      </c>
    </row>
    <row r="814" spans="1:2" x14ac:dyDescent="0.35">
      <c r="A814" t="s">
        <v>825</v>
      </c>
      <c r="B814" t="s">
        <v>289</v>
      </c>
    </row>
    <row r="815" spans="1:2" x14ac:dyDescent="0.35">
      <c r="A815" t="s">
        <v>840</v>
      </c>
      <c r="B815" t="s">
        <v>293</v>
      </c>
    </row>
    <row r="816" spans="1:2" x14ac:dyDescent="0.35">
      <c r="A816" t="s">
        <v>901</v>
      </c>
    </row>
    <row r="818" spans="1:32" x14ac:dyDescent="0.35">
      <c r="A818" t="s">
        <v>825</v>
      </c>
      <c r="B818" t="s">
        <v>230</v>
      </c>
    </row>
    <row r="819" spans="1:32" x14ac:dyDescent="0.35">
      <c r="A819" t="s">
        <v>840</v>
      </c>
      <c r="B819" t="s">
        <v>293</v>
      </c>
    </row>
    <row r="820" spans="1:32" x14ac:dyDescent="0.35">
      <c r="A820" t="s">
        <v>1225</v>
      </c>
    </row>
    <row r="822" spans="1:32" x14ac:dyDescent="0.35">
      <c r="A822" t="s">
        <v>276</v>
      </c>
      <c r="B822" t="s">
        <v>224</v>
      </c>
    </row>
    <row r="823" spans="1:32" x14ac:dyDescent="0.35">
      <c r="A823" t="str">
        <f>"=Arrears"</f>
        <v>=Arrears</v>
      </c>
      <c r="B823" t="s">
        <v>280</v>
      </c>
    </row>
    <row r="824" spans="1:32" x14ac:dyDescent="0.35">
      <c r="A824" t="s">
        <v>1226</v>
      </c>
    </row>
    <row r="826" spans="1:32" x14ac:dyDescent="0.35">
      <c r="A826" t="s">
        <v>276</v>
      </c>
      <c r="B826" t="s">
        <v>316</v>
      </c>
    </row>
    <row r="827" spans="1:32" x14ac:dyDescent="0.35">
      <c r="A827" t="str">
        <f>"=Arrears"</f>
        <v>=Arrears</v>
      </c>
      <c r="B827" t="s">
        <v>280</v>
      </c>
    </row>
    <row r="828" spans="1:32" x14ac:dyDescent="0.35">
      <c r="A828" t="s">
        <v>1227</v>
      </c>
    </row>
    <row r="830" spans="1:32" x14ac:dyDescent="0.35">
      <c r="A830" t="s">
        <v>313</v>
      </c>
      <c r="B830" t="s">
        <v>314</v>
      </c>
      <c r="C830" t="s">
        <v>273</v>
      </c>
      <c r="D830" t="s">
        <v>828</v>
      </c>
      <c r="E830" t="s">
        <v>797</v>
      </c>
      <c r="F830" t="s">
        <v>798</v>
      </c>
      <c r="G830" t="s">
        <v>276</v>
      </c>
      <c r="H830" t="s">
        <v>825</v>
      </c>
      <c r="I830" t="s">
        <v>284</v>
      </c>
      <c r="J830" t="s">
        <v>285</v>
      </c>
      <c r="K830" t="s">
        <v>307</v>
      </c>
      <c r="L830" t="s">
        <v>287</v>
      </c>
      <c r="M830" t="s">
        <v>205</v>
      </c>
      <c r="N830" t="s">
        <v>309</v>
      </c>
      <c r="O830" t="s">
        <v>289</v>
      </c>
      <c r="P830" t="s">
        <v>208</v>
      </c>
      <c r="Q830" t="s">
        <v>237</v>
      </c>
      <c r="R830" t="s">
        <v>311</v>
      </c>
      <c r="S830" t="s">
        <v>132</v>
      </c>
      <c r="T830" t="s">
        <v>211</v>
      </c>
      <c r="U830" t="s">
        <v>242</v>
      </c>
      <c r="V830" t="s">
        <v>214</v>
      </c>
      <c r="W830" t="s">
        <v>134</v>
      </c>
      <c r="X830" t="s">
        <v>218</v>
      </c>
      <c r="Y830" t="s">
        <v>267</v>
      </c>
      <c r="Z830" t="s">
        <v>221</v>
      </c>
      <c r="AA830" t="s">
        <v>269</v>
      </c>
      <c r="AB830" t="s">
        <v>271</v>
      </c>
      <c r="AC830" t="s">
        <v>224</v>
      </c>
      <c r="AD830" t="s">
        <v>227</v>
      </c>
      <c r="AE830" t="s">
        <v>316</v>
      </c>
      <c r="AF830" t="s">
        <v>230</v>
      </c>
    </row>
    <row r="898" spans="1:4" x14ac:dyDescent="0.35">
      <c r="A898" t="s">
        <v>200</v>
      </c>
      <c r="B898">
        <v>835</v>
      </c>
      <c r="C898" t="s">
        <v>494</v>
      </c>
      <c r="D898" t="s">
        <v>202</v>
      </c>
    </row>
    <row r="899" spans="1:4" x14ac:dyDescent="0.35">
      <c r="A899" t="s">
        <v>203</v>
      </c>
      <c r="B899">
        <v>839</v>
      </c>
      <c r="C899" t="s">
        <v>495</v>
      </c>
      <c r="D899" t="s">
        <v>294</v>
      </c>
    </row>
    <row r="900" spans="1:4" x14ac:dyDescent="0.35">
      <c r="A900" t="s">
        <v>206</v>
      </c>
      <c r="B900">
        <v>843</v>
      </c>
      <c r="C900" t="s">
        <v>496</v>
      </c>
      <c r="D900" t="s">
        <v>282</v>
      </c>
    </row>
    <row r="901" spans="1:4" x14ac:dyDescent="0.35">
      <c r="A901" t="s">
        <v>209</v>
      </c>
      <c r="B901">
        <v>847</v>
      </c>
      <c r="C901" t="s">
        <v>497</v>
      </c>
      <c r="D901" t="s">
        <v>289</v>
      </c>
    </row>
    <row r="902" spans="1:4" x14ac:dyDescent="0.35">
      <c r="A902" t="s">
        <v>212</v>
      </c>
      <c r="B902">
        <v>851</v>
      </c>
      <c r="C902" t="s">
        <v>498</v>
      </c>
      <c r="D902" t="s">
        <v>132</v>
      </c>
    </row>
    <row r="903" spans="1:4" x14ac:dyDescent="0.35">
      <c r="A903" t="s">
        <v>215</v>
      </c>
      <c r="B903">
        <v>855</v>
      </c>
      <c r="C903" t="s">
        <v>499</v>
      </c>
      <c r="D903" t="s">
        <v>242</v>
      </c>
    </row>
    <row r="904" spans="1:4" x14ac:dyDescent="0.35">
      <c r="A904" t="s">
        <v>217</v>
      </c>
      <c r="B904">
        <v>859</v>
      </c>
      <c r="C904" t="s">
        <v>500</v>
      </c>
      <c r="D904" t="s">
        <v>134</v>
      </c>
    </row>
    <row r="905" spans="1:4" x14ac:dyDescent="0.35">
      <c r="A905" t="s">
        <v>219</v>
      </c>
      <c r="B905">
        <v>863</v>
      </c>
      <c r="C905" t="s">
        <v>501</v>
      </c>
      <c r="D905" t="s">
        <v>132</v>
      </c>
    </row>
    <row r="906" spans="1:4" x14ac:dyDescent="0.35">
      <c r="A906" t="s">
        <v>222</v>
      </c>
      <c r="B906">
        <v>867</v>
      </c>
      <c r="C906" t="s">
        <v>502</v>
      </c>
      <c r="D906" t="s">
        <v>242</v>
      </c>
    </row>
    <row r="907" spans="1:4" x14ac:dyDescent="0.35">
      <c r="A907" t="s">
        <v>225</v>
      </c>
      <c r="B907">
        <v>871</v>
      </c>
      <c r="C907" t="s">
        <v>503</v>
      </c>
      <c r="D907" t="s">
        <v>134</v>
      </c>
    </row>
    <row r="908" spans="1:4" x14ac:dyDescent="0.35">
      <c r="A908" t="s">
        <v>228</v>
      </c>
      <c r="B908">
        <v>875</v>
      </c>
      <c r="C908" t="s">
        <v>504</v>
      </c>
      <c r="D908" t="s">
        <v>242</v>
      </c>
    </row>
    <row r="909" spans="1:4" x14ac:dyDescent="0.35">
      <c r="A909" t="s">
        <v>231</v>
      </c>
      <c r="B909">
        <v>879</v>
      </c>
      <c r="C909" t="s">
        <v>505</v>
      </c>
      <c r="D909" t="s">
        <v>134</v>
      </c>
    </row>
    <row r="910" spans="1:4" x14ac:dyDescent="0.35">
      <c r="A910" t="s">
        <v>234</v>
      </c>
      <c r="B910">
        <v>883</v>
      </c>
      <c r="C910" t="s">
        <v>506</v>
      </c>
      <c r="D910" t="s">
        <v>132</v>
      </c>
    </row>
    <row r="911" spans="1:4" x14ac:dyDescent="0.35">
      <c r="A911" t="s">
        <v>236</v>
      </c>
      <c r="B911">
        <v>887</v>
      </c>
      <c r="C911" t="s">
        <v>507</v>
      </c>
      <c r="D911" t="s">
        <v>242</v>
      </c>
    </row>
    <row r="912" spans="1:4" x14ac:dyDescent="0.35">
      <c r="A912" t="s">
        <v>238</v>
      </c>
      <c r="B912">
        <v>891</v>
      </c>
      <c r="C912" t="s">
        <v>508</v>
      </c>
      <c r="D912" t="s">
        <v>134</v>
      </c>
    </row>
    <row r="913" spans="1:4" x14ac:dyDescent="0.35">
      <c r="A913" t="s">
        <v>240</v>
      </c>
      <c r="B913">
        <v>895</v>
      </c>
      <c r="C913" t="s">
        <v>509</v>
      </c>
      <c r="D913" t="s">
        <v>132</v>
      </c>
    </row>
    <row r="914" spans="1:4" x14ac:dyDescent="0.35">
      <c r="A914" t="s">
        <v>243</v>
      </c>
      <c r="B914">
        <v>899</v>
      </c>
      <c r="C914" t="s">
        <v>510</v>
      </c>
      <c r="D914" t="s">
        <v>132</v>
      </c>
    </row>
    <row r="915" spans="1:4" x14ac:dyDescent="0.35">
      <c r="A915" t="s">
        <v>245</v>
      </c>
      <c r="B915">
        <v>903</v>
      </c>
      <c r="C915" t="s">
        <v>511</v>
      </c>
      <c r="D915" t="s">
        <v>242</v>
      </c>
    </row>
    <row r="916" spans="1:4" x14ac:dyDescent="0.35">
      <c r="A916" t="s">
        <v>247</v>
      </c>
      <c r="B916">
        <v>907</v>
      </c>
      <c r="C916" t="s">
        <v>512</v>
      </c>
      <c r="D916" t="s">
        <v>134</v>
      </c>
    </row>
    <row r="917" spans="1:4" x14ac:dyDescent="0.35">
      <c r="A917" t="s">
        <v>249</v>
      </c>
      <c r="B917">
        <v>911</v>
      </c>
      <c r="C917" t="s">
        <v>513</v>
      </c>
      <c r="D917" t="s">
        <v>214</v>
      </c>
    </row>
    <row r="918" spans="1:4" x14ac:dyDescent="0.35">
      <c r="A918" t="s">
        <v>251</v>
      </c>
      <c r="B918">
        <v>915</v>
      </c>
      <c r="C918" t="s">
        <v>514</v>
      </c>
      <c r="D918" t="s">
        <v>218</v>
      </c>
    </row>
    <row r="919" spans="1:4" x14ac:dyDescent="0.35">
      <c r="A919" t="s">
        <v>253</v>
      </c>
      <c r="B919">
        <v>919</v>
      </c>
      <c r="C919" t="s">
        <v>515</v>
      </c>
      <c r="D919" t="s">
        <v>267</v>
      </c>
    </row>
    <row r="920" spans="1:4" x14ac:dyDescent="0.35">
      <c r="A920" t="s">
        <v>255</v>
      </c>
      <c r="B920">
        <v>923</v>
      </c>
      <c r="C920" t="s">
        <v>516</v>
      </c>
      <c r="D920" t="s">
        <v>221</v>
      </c>
    </row>
    <row r="921" spans="1:4" x14ac:dyDescent="0.35">
      <c r="A921" t="s">
        <v>257</v>
      </c>
      <c r="B921">
        <v>927</v>
      </c>
      <c r="C921" t="s">
        <v>517</v>
      </c>
      <c r="D921" t="s">
        <v>271</v>
      </c>
    </row>
    <row r="922" spans="1:4" x14ac:dyDescent="0.35">
      <c r="A922" t="s">
        <v>259</v>
      </c>
      <c r="B922">
        <v>931</v>
      </c>
      <c r="C922" t="s">
        <v>518</v>
      </c>
      <c r="D922" t="s">
        <v>316</v>
      </c>
    </row>
    <row r="923" spans="1:4" x14ac:dyDescent="0.35">
      <c r="A923" t="s">
        <v>261</v>
      </c>
      <c r="B923">
        <v>935</v>
      </c>
      <c r="C923" t="s">
        <v>519</v>
      </c>
      <c r="D923" t="s">
        <v>230</v>
      </c>
    </row>
    <row r="924" spans="1:4" x14ac:dyDescent="0.35">
      <c r="A924" t="s">
        <v>263</v>
      </c>
      <c r="B924">
        <v>939</v>
      </c>
      <c r="C924" t="s">
        <v>520</v>
      </c>
      <c r="D924" t="s">
        <v>317</v>
      </c>
    </row>
    <row r="925" spans="1:4" x14ac:dyDescent="0.35">
      <c r="A925" t="s">
        <v>265</v>
      </c>
      <c r="B925">
        <v>943</v>
      </c>
      <c r="C925" t="s">
        <v>521</v>
      </c>
      <c r="D925" t="s">
        <v>318</v>
      </c>
    </row>
    <row r="926" spans="1:4" x14ac:dyDescent="0.35">
      <c r="A926" t="s">
        <v>266</v>
      </c>
      <c r="B926">
        <v>947</v>
      </c>
      <c r="C926" t="s">
        <v>522</v>
      </c>
      <c r="D926" t="s">
        <v>338</v>
      </c>
    </row>
    <row r="927" spans="1:4" x14ac:dyDescent="0.35">
      <c r="A927" t="s">
        <v>268</v>
      </c>
      <c r="B927">
        <v>951</v>
      </c>
      <c r="C927" t="s">
        <v>523</v>
      </c>
      <c r="D927" t="s">
        <v>339</v>
      </c>
    </row>
    <row r="928" spans="1:4" x14ac:dyDescent="0.35">
      <c r="A928" t="s">
        <v>270</v>
      </c>
      <c r="B928">
        <v>955</v>
      </c>
      <c r="C928" t="s">
        <v>524</v>
      </c>
      <c r="D928" t="s">
        <v>269</v>
      </c>
    </row>
    <row r="929" spans="1:4" x14ac:dyDescent="0.35">
      <c r="A929" t="s">
        <v>272</v>
      </c>
      <c r="B929">
        <v>959</v>
      </c>
      <c r="C929" t="s">
        <v>525</v>
      </c>
      <c r="D929" t="s">
        <v>224</v>
      </c>
    </row>
    <row r="930" spans="1:4" x14ac:dyDescent="0.35">
      <c r="A930" t="s">
        <v>320</v>
      </c>
      <c r="B930">
        <v>963</v>
      </c>
      <c r="C930" t="s">
        <v>748</v>
      </c>
      <c r="D930" t="s">
        <v>227</v>
      </c>
    </row>
    <row r="931" spans="1:4" x14ac:dyDescent="0.35">
      <c r="A931" t="s">
        <v>321</v>
      </c>
      <c r="B931">
        <v>967</v>
      </c>
      <c r="C931" t="s">
        <v>527</v>
      </c>
      <c r="D931" t="s">
        <v>233</v>
      </c>
    </row>
    <row r="932" spans="1:4" x14ac:dyDescent="0.35">
      <c r="A932" t="s">
        <v>322</v>
      </c>
      <c r="B932">
        <v>971</v>
      </c>
      <c r="C932" t="s">
        <v>528</v>
      </c>
      <c r="D932" t="s">
        <v>211</v>
      </c>
    </row>
    <row r="933" spans="1:4" x14ac:dyDescent="0.35">
      <c r="A933" t="s">
        <v>379</v>
      </c>
      <c r="B933">
        <v>975</v>
      </c>
      <c r="C933" t="s">
        <v>531</v>
      </c>
      <c r="D933" t="s">
        <v>269</v>
      </c>
    </row>
    <row r="934" spans="1:4" x14ac:dyDescent="0.35">
      <c r="A934" t="s">
        <v>493</v>
      </c>
      <c r="B934">
        <v>979</v>
      </c>
      <c r="C934" t="s">
        <v>555</v>
      </c>
      <c r="D934" t="s">
        <v>224</v>
      </c>
    </row>
    <row r="935" spans="1:4" x14ac:dyDescent="0.35">
      <c r="A935" t="s">
        <v>542</v>
      </c>
      <c r="B935">
        <v>983</v>
      </c>
      <c r="C935" t="s">
        <v>556</v>
      </c>
      <c r="D935" t="s">
        <v>227</v>
      </c>
    </row>
    <row r="936" spans="1:4" x14ac:dyDescent="0.35">
      <c r="A936" t="s">
        <v>543</v>
      </c>
      <c r="B936">
        <v>987</v>
      </c>
      <c r="C936" t="s">
        <v>557</v>
      </c>
      <c r="D936" t="s">
        <v>233</v>
      </c>
    </row>
    <row r="937" spans="1:4" x14ac:dyDescent="0.35">
      <c r="A937" t="s">
        <v>544</v>
      </c>
      <c r="B937">
        <v>991</v>
      </c>
      <c r="C937" t="s">
        <v>558</v>
      </c>
      <c r="D937" t="s">
        <v>269</v>
      </c>
    </row>
    <row r="938" spans="1:4" x14ac:dyDescent="0.35">
      <c r="A938" t="s">
        <v>545</v>
      </c>
      <c r="B938">
        <v>995</v>
      </c>
      <c r="C938" t="s">
        <v>559</v>
      </c>
      <c r="D938" t="s">
        <v>224</v>
      </c>
    </row>
    <row r="939" spans="1:4" x14ac:dyDescent="0.35">
      <c r="A939" t="s">
        <v>551</v>
      </c>
      <c r="B939">
        <v>999</v>
      </c>
      <c r="C939" t="s">
        <v>560</v>
      </c>
      <c r="D939" t="s">
        <v>227</v>
      </c>
    </row>
    <row r="940" spans="1:4" x14ac:dyDescent="0.35">
      <c r="A940" t="s">
        <v>552</v>
      </c>
      <c r="B940">
        <v>1003</v>
      </c>
      <c r="C940" t="s">
        <v>561</v>
      </c>
      <c r="D940" t="s">
        <v>233</v>
      </c>
    </row>
    <row r="941" spans="1:4" x14ac:dyDescent="0.35">
      <c r="A941" t="s">
        <v>553</v>
      </c>
      <c r="B941">
        <v>1007</v>
      </c>
      <c r="C941" t="s">
        <v>564</v>
      </c>
      <c r="D941" t="s">
        <v>235</v>
      </c>
    </row>
    <row r="942" spans="1:4" x14ac:dyDescent="0.35">
      <c r="A942" t="s">
        <v>565</v>
      </c>
      <c r="B942">
        <v>1011</v>
      </c>
      <c r="C942" t="s">
        <v>566</v>
      </c>
      <c r="D942" t="s">
        <v>235</v>
      </c>
    </row>
    <row r="943" spans="1:4" x14ac:dyDescent="0.35">
      <c r="A943" t="s">
        <v>570</v>
      </c>
      <c r="B943">
        <v>1015</v>
      </c>
      <c r="C943" t="s">
        <v>588</v>
      </c>
      <c r="D943" t="s">
        <v>208</v>
      </c>
    </row>
    <row r="944" spans="1:4" x14ac:dyDescent="0.35">
      <c r="A944" t="s">
        <v>573</v>
      </c>
      <c r="B944">
        <v>1019</v>
      </c>
      <c r="C944" t="s">
        <v>596</v>
      </c>
      <c r="D944" t="s">
        <v>315</v>
      </c>
    </row>
    <row r="945" spans="1:4" x14ac:dyDescent="0.35">
      <c r="A945" t="s">
        <v>589</v>
      </c>
      <c r="B945">
        <v>1023</v>
      </c>
      <c r="C945" t="s">
        <v>590</v>
      </c>
      <c r="D945" t="s">
        <v>339</v>
      </c>
    </row>
    <row r="946" spans="1:4" x14ac:dyDescent="0.35">
      <c r="A946" t="s">
        <v>597</v>
      </c>
      <c r="B946">
        <v>1027</v>
      </c>
      <c r="C946" t="s">
        <v>752</v>
      </c>
      <c r="D946" t="s">
        <v>227</v>
      </c>
    </row>
    <row r="964" spans="1:12" x14ac:dyDescent="0.35">
      <c r="A964" t="s">
        <v>100</v>
      </c>
      <c r="B964" t="s">
        <v>100</v>
      </c>
      <c r="C964" t="s">
        <v>100</v>
      </c>
      <c r="D964" t="s">
        <v>100</v>
      </c>
      <c r="E964" t="s">
        <v>100</v>
      </c>
      <c r="F964" t="s">
        <v>100</v>
      </c>
      <c r="G964" t="s">
        <v>100</v>
      </c>
      <c r="H964" t="s">
        <v>100</v>
      </c>
      <c r="I964" t="s">
        <v>100</v>
      </c>
      <c r="J964" t="s">
        <v>100</v>
      </c>
      <c r="K964" t="s">
        <v>100</v>
      </c>
      <c r="L964" t="s">
        <v>100</v>
      </c>
    </row>
    <row r="965" spans="1:12" x14ac:dyDescent="0.35">
      <c r="A965" t="s">
        <v>340</v>
      </c>
      <c r="B965" t="s">
        <v>341</v>
      </c>
      <c r="C965" t="s">
        <v>342</v>
      </c>
      <c r="D965" t="s">
        <v>343</v>
      </c>
      <c r="E965" t="s">
        <v>344</v>
      </c>
      <c r="F965" t="s">
        <v>345</v>
      </c>
      <c r="G965" t="s">
        <v>346</v>
      </c>
      <c r="H965" t="s">
        <v>347</v>
      </c>
      <c r="I965" t="s">
        <v>348</v>
      </c>
      <c r="J965" t="s">
        <v>349</v>
      </c>
      <c r="K965" t="s">
        <v>350</v>
      </c>
      <c r="L965" t="s">
        <v>351</v>
      </c>
    </row>
    <row r="966" spans="1:12" x14ac:dyDescent="0.35">
      <c r="A966" t="s">
        <v>539</v>
      </c>
    </row>
    <row r="968" spans="1:12" x14ac:dyDescent="0.35">
      <c r="A968" t="s">
        <v>352</v>
      </c>
      <c r="B968" t="s">
        <v>352</v>
      </c>
    </row>
    <row r="969" spans="1:12" x14ac:dyDescent="0.35">
      <c r="A969" t="s">
        <v>353</v>
      </c>
    </row>
    <row r="970" spans="1:12" x14ac:dyDescent="0.35">
      <c r="B970" t="str">
        <f ca="1">CONCATENATE("&gt;",YEAR(TODAY()))</f>
        <v>&gt;2026</v>
      </c>
    </row>
    <row r="971" spans="1:12" x14ac:dyDescent="0.35">
      <c r="A971" s="74" t="s">
        <v>576</v>
      </c>
    </row>
    <row r="973" spans="1:12" x14ac:dyDescent="0.35">
      <c r="A973" t="s">
        <v>273</v>
      </c>
      <c r="B973" t="s">
        <v>273</v>
      </c>
    </row>
    <row r="974" spans="1:12" x14ac:dyDescent="0.35">
      <c r="A974" t="s">
        <v>274</v>
      </c>
      <c r="B974" t="s">
        <v>275</v>
      </c>
    </row>
    <row r="975" spans="1:12" x14ac:dyDescent="0.35">
      <c r="A975" s="74" t="s">
        <v>575</v>
      </c>
    </row>
    <row r="977" spans="1:2" x14ac:dyDescent="0.35">
      <c r="A977" t="s">
        <v>276</v>
      </c>
      <c r="B977" t="s">
        <v>276</v>
      </c>
    </row>
    <row r="978" spans="1:2" x14ac:dyDescent="0.35">
      <c r="A978" t="s">
        <v>277</v>
      </c>
      <c r="B978" t="s">
        <v>278</v>
      </c>
    </row>
    <row r="979" spans="1:2" x14ac:dyDescent="0.35">
      <c r="A979" t="s">
        <v>354</v>
      </c>
    </row>
    <row r="981" spans="1:2" x14ac:dyDescent="0.35">
      <c r="A981" t="s">
        <v>279</v>
      </c>
    </row>
    <row r="982" spans="1:2" x14ac:dyDescent="0.35">
      <c r="A982" t="s">
        <v>280</v>
      </c>
    </row>
    <row r="983" spans="1:2" x14ac:dyDescent="0.35">
      <c r="A983" t="s">
        <v>281</v>
      </c>
    </row>
    <row r="985" spans="1:2" x14ac:dyDescent="0.35">
      <c r="A985" t="s">
        <v>294</v>
      </c>
      <c r="B985" t="s">
        <v>295</v>
      </c>
    </row>
    <row r="986" spans="1:2" x14ac:dyDescent="0.35">
      <c r="A986" t="s">
        <v>293</v>
      </c>
      <c r="B986" t="str">
        <f>"=Benefit not given"</f>
        <v>=Benefit not given</v>
      </c>
    </row>
    <row r="987" spans="1:2" x14ac:dyDescent="0.35">
      <c r="A987" t="s">
        <v>355</v>
      </c>
    </row>
    <row r="989" spans="1:2" x14ac:dyDescent="0.35">
      <c r="A989" t="s">
        <v>295</v>
      </c>
      <c r="B989" t="s">
        <v>296</v>
      </c>
    </row>
    <row r="990" spans="1:2" x14ac:dyDescent="0.35">
      <c r="A990" t="str">
        <f>"=Benefit not given"</f>
        <v>=Benefit not given</v>
      </c>
      <c r="B990" t="s">
        <v>280</v>
      </c>
    </row>
    <row r="991" spans="1:2" x14ac:dyDescent="0.35">
      <c r="A991" t="s">
        <v>356</v>
      </c>
    </row>
    <row r="993" spans="1:2" x14ac:dyDescent="0.35">
      <c r="A993" t="s">
        <v>295</v>
      </c>
      <c r="B993" t="s">
        <v>297</v>
      </c>
    </row>
    <row r="994" spans="1:2" x14ac:dyDescent="0.35">
      <c r="A994" t="str">
        <f>"=Benefit not given"</f>
        <v>=Benefit not given</v>
      </c>
      <c r="B994" t="s">
        <v>280</v>
      </c>
    </row>
    <row r="995" spans="1:2" x14ac:dyDescent="0.35">
      <c r="A995" t="s">
        <v>357</v>
      </c>
    </row>
    <row r="997" spans="1:2" x14ac:dyDescent="0.35">
      <c r="A997" t="s">
        <v>294</v>
      </c>
      <c r="B997" t="s">
        <v>295</v>
      </c>
    </row>
    <row r="998" spans="1:2" x14ac:dyDescent="0.35">
      <c r="A998" t="s">
        <v>293</v>
      </c>
      <c r="B998" t="str">
        <f>"=House to Non full time service Director"</f>
        <v>=House to Non full time service Director</v>
      </c>
    </row>
    <row r="999" spans="1:2" x14ac:dyDescent="0.35">
      <c r="A999" t="s">
        <v>358</v>
      </c>
    </row>
    <row r="1001" spans="1:2" x14ac:dyDescent="0.35">
      <c r="A1001" t="s">
        <v>295</v>
      </c>
      <c r="B1001" t="s">
        <v>296</v>
      </c>
    </row>
    <row r="1002" spans="1:2" x14ac:dyDescent="0.35">
      <c r="A1002" t="str">
        <f>"=House to Non full time service Director"</f>
        <v>=House to Non full time service Director</v>
      </c>
      <c r="B1002" t="s">
        <v>280</v>
      </c>
    </row>
    <row r="1003" spans="1:2" x14ac:dyDescent="0.35">
      <c r="A1003" t="s">
        <v>298</v>
      </c>
    </row>
    <row r="1005" spans="1:2" x14ac:dyDescent="0.35">
      <c r="A1005" t="s">
        <v>295</v>
      </c>
      <c r="B1005" t="s">
        <v>297</v>
      </c>
    </row>
    <row r="1006" spans="1:2" x14ac:dyDescent="0.35">
      <c r="A1006" t="str">
        <f>"=House to Non full time service Director"</f>
        <v>=House to Non full time service Director</v>
      </c>
      <c r="B1006" t="s">
        <v>280</v>
      </c>
    </row>
    <row r="1007" spans="1:2" x14ac:dyDescent="0.35">
      <c r="A1007" t="s">
        <v>299</v>
      </c>
    </row>
    <row r="1009" spans="1:2" x14ac:dyDescent="0.35">
      <c r="A1009" t="s">
        <v>295</v>
      </c>
      <c r="B1009" t="s">
        <v>296</v>
      </c>
    </row>
    <row r="1010" spans="1:2" x14ac:dyDescent="0.35">
      <c r="A1010" t="s">
        <v>301</v>
      </c>
      <c r="B1010" t="s">
        <v>293</v>
      </c>
    </row>
    <row r="1011" spans="1:2" x14ac:dyDescent="0.35">
      <c r="A1011" t="s">
        <v>300</v>
      </c>
    </row>
    <row r="1013" spans="1:2" x14ac:dyDescent="0.35">
      <c r="A1013" t="s">
        <v>295</v>
      </c>
      <c r="B1013" t="s">
        <v>297</v>
      </c>
    </row>
    <row r="1014" spans="1:2" x14ac:dyDescent="0.35">
      <c r="A1014" t="s">
        <v>301</v>
      </c>
      <c r="B1014" t="s">
        <v>293</v>
      </c>
    </row>
    <row r="1015" spans="1:2" x14ac:dyDescent="0.35">
      <c r="A1015" t="s">
        <v>302</v>
      </c>
    </row>
    <row r="1017" spans="1:2" x14ac:dyDescent="0.35">
      <c r="A1017" t="s">
        <v>294</v>
      </c>
      <c r="B1017" t="s">
        <v>295</v>
      </c>
    </row>
    <row r="1018" spans="1:2" x14ac:dyDescent="0.35">
      <c r="A1018" t="s">
        <v>280</v>
      </c>
      <c r="B1018" t="s">
        <v>301</v>
      </c>
    </row>
    <row r="1019" spans="1:2" x14ac:dyDescent="0.35">
      <c r="A1019" t="s">
        <v>359</v>
      </c>
    </row>
    <row r="1021" spans="1:2" x14ac:dyDescent="0.35">
      <c r="A1021" t="s">
        <v>295</v>
      </c>
      <c r="B1021" t="s">
        <v>296</v>
      </c>
    </row>
    <row r="1022" spans="1:2" x14ac:dyDescent="0.35">
      <c r="A1022" t="s">
        <v>360</v>
      </c>
      <c r="B1022" t="s">
        <v>293</v>
      </c>
    </row>
    <row r="1023" spans="1:2" x14ac:dyDescent="0.35">
      <c r="A1023" t="s">
        <v>303</v>
      </c>
    </row>
    <row r="1025" spans="1:41" x14ac:dyDescent="0.35">
      <c r="A1025" t="s">
        <v>295</v>
      </c>
      <c r="B1025" t="s">
        <v>297</v>
      </c>
    </row>
    <row r="1026" spans="1:41" x14ac:dyDescent="0.35">
      <c r="A1026" s="28" t="s">
        <v>360</v>
      </c>
      <c r="B1026" s="28" t="s">
        <v>293</v>
      </c>
      <c r="C1026" s="28"/>
      <c r="D1026" s="28"/>
      <c r="E1026" s="28"/>
      <c r="F1026" s="28"/>
      <c r="H1026" s="28"/>
      <c r="I1026" s="28"/>
      <c r="J1026" s="28"/>
      <c r="K1026" s="28"/>
      <c r="L1026" s="28"/>
      <c r="M1026" s="28"/>
      <c r="N1026" s="28"/>
      <c r="O1026" s="28"/>
      <c r="P1026" s="28"/>
      <c r="Q1026" s="28"/>
      <c r="R1026" s="28"/>
      <c r="S1026" s="28"/>
      <c r="T1026" s="28"/>
      <c r="V1026" s="28"/>
      <c r="W1026" s="28"/>
      <c r="X1026" s="28"/>
      <c r="Y1026" s="28"/>
      <c r="Z1026" s="28"/>
      <c r="AA1026" s="28"/>
      <c r="AB1026" s="28"/>
      <c r="AC1026" s="28"/>
      <c r="AD1026" s="28"/>
      <c r="AE1026" s="28"/>
      <c r="AF1026" s="28"/>
      <c r="AG1026" s="28"/>
      <c r="AH1026" s="28"/>
      <c r="AI1026" s="28"/>
      <c r="AJ1026" s="28"/>
      <c r="AK1026" s="28"/>
      <c r="AL1026" s="28"/>
      <c r="AM1026" s="28"/>
      <c r="AN1026" s="28"/>
      <c r="AO1026" s="28"/>
    </row>
    <row r="1027" spans="1:41" x14ac:dyDescent="0.35">
      <c r="A1027" t="s">
        <v>304</v>
      </c>
    </row>
    <row r="1029" spans="1:41" x14ac:dyDescent="0.35">
      <c r="A1029" t="s">
        <v>294</v>
      </c>
      <c r="B1029" t="s">
        <v>295</v>
      </c>
    </row>
    <row r="1030" spans="1:41" x14ac:dyDescent="0.35">
      <c r="A1030" t="s">
        <v>280</v>
      </c>
      <c r="B1030" t="s">
        <v>360</v>
      </c>
    </row>
    <row r="1031" spans="1:41" x14ac:dyDescent="0.35">
      <c r="A1031" t="s">
        <v>361</v>
      </c>
    </row>
    <row r="1033" spans="1:41" x14ac:dyDescent="0.35">
      <c r="A1033" t="s">
        <v>294</v>
      </c>
      <c r="B1033" t="s">
        <v>295</v>
      </c>
    </row>
    <row r="1034" spans="1:41" x14ac:dyDescent="0.35">
      <c r="A1034" t="s">
        <v>280</v>
      </c>
      <c r="B1034" t="str">
        <f>"=Agriculture Farm"</f>
        <v>=Agriculture Farm</v>
      </c>
    </row>
    <row r="1035" spans="1:41" x14ac:dyDescent="0.35">
      <c r="A1035" t="s">
        <v>362</v>
      </c>
    </row>
    <row r="1037" spans="1:41" x14ac:dyDescent="0.35">
      <c r="A1037" t="s">
        <v>295</v>
      </c>
      <c r="B1037" t="s">
        <v>296</v>
      </c>
    </row>
    <row r="1038" spans="1:41" x14ac:dyDescent="0.35">
      <c r="A1038" t="str">
        <f>"=Agriculture Farm"</f>
        <v>=Agriculture Farm</v>
      </c>
      <c r="B1038" t="s">
        <v>280</v>
      </c>
    </row>
    <row r="1039" spans="1:41" x14ac:dyDescent="0.35">
      <c r="A1039" t="s">
        <v>305</v>
      </c>
    </row>
    <row r="1041" spans="1:2" x14ac:dyDescent="0.35">
      <c r="A1041" t="s">
        <v>295</v>
      </c>
      <c r="B1041" t="s">
        <v>297</v>
      </c>
    </row>
    <row r="1042" spans="1:2" x14ac:dyDescent="0.35">
      <c r="A1042" s="26" t="str">
        <f>"=Agriculture Farm"</f>
        <v>=Agriculture Farm</v>
      </c>
      <c r="B1042" t="s">
        <v>280</v>
      </c>
    </row>
    <row r="1043" spans="1:2" x14ac:dyDescent="0.35">
      <c r="A1043" t="s">
        <v>306</v>
      </c>
    </row>
    <row r="1045" spans="1:2" x14ac:dyDescent="0.35">
      <c r="A1045" t="s">
        <v>295</v>
      </c>
      <c r="B1045" t="s">
        <v>363</v>
      </c>
    </row>
    <row r="1046" spans="1:2" x14ac:dyDescent="0.35">
      <c r="A1046" t="str">
        <f>"=Agriculture Farm"</f>
        <v>=Agriculture Farm</v>
      </c>
      <c r="B1046" t="s">
        <v>280</v>
      </c>
    </row>
    <row r="1047" spans="1:2" x14ac:dyDescent="0.35">
      <c r="A1047" t="s">
        <v>326</v>
      </c>
    </row>
    <row r="1049" spans="1:2" x14ac:dyDescent="0.35">
      <c r="A1049" t="s">
        <v>283</v>
      </c>
    </row>
    <row r="1050" spans="1:2" x14ac:dyDescent="0.35">
      <c r="A1050" t="s">
        <v>280</v>
      </c>
    </row>
    <row r="1051" spans="1:2" x14ac:dyDescent="0.35">
      <c r="A1051" t="s">
        <v>364</v>
      </c>
    </row>
    <row r="1053" spans="1:2" x14ac:dyDescent="0.35">
      <c r="A1053" t="s">
        <v>284</v>
      </c>
    </row>
    <row r="1054" spans="1:2" x14ac:dyDescent="0.35">
      <c r="A1054" t="s">
        <v>280</v>
      </c>
    </row>
    <row r="1055" spans="1:2" x14ac:dyDescent="0.35">
      <c r="A1055" t="s">
        <v>365</v>
      </c>
    </row>
    <row r="1057" spans="1:1" x14ac:dyDescent="0.35">
      <c r="A1057" t="s">
        <v>285</v>
      </c>
    </row>
    <row r="1058" spans="1:1" x14ac:dyDescent="0.35">
      <c r="A1058" t="s">
        <v>280</v>
      </c>
    </row>
    <row r="1059" spans="1:1" x14ac:dyDescent="0.35">
      <c r="A1059" t="s">
        <v>286</v>
      </c>
    </row>
    <row r="1061" spans="1:1" x14ac:dyDescent="0.35">
      <c r="A1061" t="s">
        <v>287</v>
      </c>
    </row>
    <row r="1062" spans="1:1" x14ac:dyDescent="0.35">
      <c r="A1062" t="s">
        <v>280</v>
      </c>
    </row>
    <row r="1063" spans="1:1" x14ac:dyDescent="0.35">
      <c r="A1063" t="s">
        <v>288</v>
      </c>
    </row>
    <row r="1065" spans="1:1" x14ac:dyDescent="0.35">
      <c r="A1065" t="s">
        <v>289</v>
      </c>
    </row>
    <row r="1066" spans="1:1" x14ac:dyDescent="0.35">
      <c r="A1066" s="74" t="s">
        <v>280</v>
      </c>
    </row>
    <row r="1067" spans="1:1" x14ac:dyDescent="0.35">
      <c r="A1067" t="s">
        <v>366</v>
      </c>
    </row>
    <row r="1069" spans="1:1" x14ac:dyDescent="0.35">
      <c r="A1069" t="s">
        <v>208</v>
      </c>
    </row>
    <row r="1070" spans="1:1" x14ac:dyDescent="0.35">
      <c r="A1070" t="s">
        <v>280</v>
      </c>
    </row>
    <row r="1071" spans="1:1" x14ac:dyDescent="0.35">
      <c r="A1071" s="74" t="s">
        <v>290</v>
      </c>
    </row>
    <row r="1073" spans="1:1" x14ac:dyDescent="0.35">
      <c r="A1073" t="s">
        <v>237</v>
      </c>
    </row>
    <row r="1074" spans="1:1" x14ac:dyDescent="0.35">
      <c r="A1074" t="s">
        <v>280</v>
      </c>
    </row>
    <row r="1075" spans="1:1" x14ac:dyDescent="0.35">
      <c r="A1075" t="s">
        <v>291</v>
      </c>
    </row>
    <row r="1077" spans="1:1" x14ac:dyDescent="0.35">
      <c r="A1077" t="s">
        <v>211</v>
      </c>
    </row>
    <row r="1078" spans="1:1" x14ac:dyDescent="0.35">
      <c r="A1078" t="s">
        <v>280</v>
      </c>
    </row>
    <row r="1079" spans="1:1" x14ac:dyDescent="0.35">
      <c r="A1079" t="s">
        <v>292</v>
      </c>
    </row>
    <row r="1081" spans="1:1" x14ac:dyDescent="0.35">
      <c r="A1081" t="s">
        <v>214</v>
      </c>
    </row>
    <row r="1082" spans="1:1" x14ac:dyDescent="0.35">
      <c r="A1082" t="s">
        <v>280</v>
      </c>
    </row>
    <row r="1083" spans="1:1" x14ac:dyDescent="0.35">
      <c r="A1083" t="s">
        <v>367</v>
      </c>
    </row>
    <row r="1085" spans="1:1" x14ac:dyDescent="0.35">
      <c r="A1085" t="s">
        <v>131</v>
      </c>
    </row>
    <row r="1086" spans="1:1" x14ac:dyDescent="0.35">
      <c r="A1086" t="s">
        <v>293</v>
      </c>
    </row>
    <row r="1087" spans="1:1" x14ac:dyDescent="0.35">
      <c r="A1087" s="74" t="s">
        <v>605</v>
      </c>
    </row>
    <row r="1089" spans="1:4" x14ac:dyDescent="0.35">
      <c r="A1089" t="s">
        <v>273</v>
      </c>
      <c r="B1089" t="s">
        <v>276</v>
      </c>
      <c r="C1089" t="s">
        <v>307</v>
      </c>
    </row>
    <row r="1090" spans="1:4" x14ac:dyDescent="0.35">
      <c r="A1090" t="str">
        <f>"=Resident"</f>
        <v>=Resident</v>
      </c>
      <c r="B1090" t="str">
        <f>"=Primary Employee"</f>
        <v>=Primary Employee</v>
      </c>
      <c r="C1090" t="s">
        <v>293</v>
      </c>
    </row>
    <row r="1091" spans="1:4" x14ac:dyDescent="0.35">
      <c r="A1091" t="s">
        <v>329</v>
      </c>
    </row>
    <row r="1093" spans="1:4" x14ac:dyDescent="0.35">
      <c r="A1093" t="s">
        <v>273</v>
      </c>
      <c r="B1093" t="s">
        <v>276</v>
      </c>
      <c r="C1093" t="s">
        <v>205</v>
      </c>
    </row>
    <row r="1094" spans="1:4" x14ac:dyDescent="0.35">
      <c r="A1094" t="str">
        <f>"=Resident"</f>
        <v>=Resident</v>
      </c>
      <c r="B1094" t="str">
        <f>"=Primary Employee"</f>
        <v>=Primary Employee</v>
      </c>
      <c r="C1094" t="s">
        <v>293</v>
      </c>
    </row>
    <row r="1095" spans="1:4" x14ac:dyDescent="0.35">
      <c r="A1095" t="s">
        <v>308</v>
      </c>
    </row>
    <row r="1097" spans="1:4" x14ac:dyDescent="0.35">
      <c r="A1097" t="s">
        <v>273</v>
      </c>
      <c r="B1097" t="s">
        <v>276</v>
      </c>
      <c r="C1097" t="s">
        <v>352</v>
      </c>
      <c r="D1097" t="s">
        <v>309</v>
      </c>
    </row>
    <row r="1098" spans="1:4" x14ac:dyDescent="0.35">
      <c r="A1098" t="str">
        <f>"=Resident"</f>
        <v>=Resident</v>
      </c>
      <c r="B1098" t="str">
        <f>"=Primary Employee"</f>
        <v>=Primary Employee</v>
      </c>
      <c r="C1098" t="s">
        <v>745</v>
      </c>
      <c r="D1098" t="s">
        <v>293</v>
      </c>
    </row>
    <row r="1099" spans="1:4" x14ac:dyDescent="0.35">
      <c r="A1099" t="s">
        <v>310</v>
      </c>
    </row>
    <row r="1101" spans="1:4" x14ac:dyDescent="0.35">
      <c r="A1101" t="s">
        <v>273</v>
      </c>
      <c r="B1101" t="s">
        <v>276</v>
      </c>
      <c r="C1101" t="s">
        <v>311</v>
      </c>
    </row>
    <row r="1102" spans="1:4" x14ac:dyDescent="0.35">
      <c r="A1102" t="str">
        <f>"=Resident"</f>
        <v>=Resident</v>
      </c>
      <c r="B1102" t="str">
        <f>"=Primary Employee"</f>
        <v>=Primary Employee</v>
      </c>
      <c r="C1102" t="s">
        <v>293</v>
      </c>
    </row>
    <row r="1103" spans="1:4" x14ac:dyDescent="0.35">
      <c r="A1103" t="s">
        <v>312</v>
      </c>
    </row>
    <row r="1105" spans="1:5" x14ac:dyDescent="0.35">
      <c r="A1105" t="s">
        <v>295</v>
      </c>
      <c r="B1105" t="s">
        <v>295</v>
      </c>
      <c r="C1105" t="s">
        <v>295</v>
      </c>
      <c r="D1105" t="s">
        <v>295</v>
      </c>
      <c r="E1105" t="s">
        <v>295</v>
      </c>
    </row>
    <row r="1106" spans="1:5" x14ac:dyDescent="0.35">
      <c r="A1106" t="s">
        <v>487</v>
      </c>
      <c r="B1106" t="s">
        <v>488</v>
      </c>
      <c r="C1106" t="s">
        <v>489</v>
      </c>
      <c r="D1106" t="s">
        <v>490</v>
      </c>
      <c r="E1106" t="s">
        <v>491</v>
      </c>
    </row>
    <row r="1107" spans="1:5" x14ac:dyDescent="0.35">
      <c r="A1107" t="s">
        <v>492</v>
      </c>
    </row>
    <row r="1109" spans="1:5" x14ac:dyDescent="0.35">
      <c r="A1109" t="s">
        <v>273</v>
      </c>
      <c r="B1109" t="s">
        <v>276</v>
      </c>
      <c r="C1109" t="s">
        <v>307</v>
      </c>
    </row>
    <row r="1110" spans="1:5" x14ac:dyDescent="0.35">
      <c r="A1110" t="str">
        <f>"=Non-Resident"</f>
        <v>=Non-Resident</v>
      </c>
      <c r="B1110" t="str">
        <f>"=Primary Employee"</f>
        <v>=Primary Employee</v>
      </c>
      <c r="C1110" t="s">
        <v>280</v>
      </c>
    </row>
    <row r="1111" spans="1:5" x14ac:dyDescent="0.35">
      <c r="A1111" t="s">
        <v>577</v>
      </c>
    </row>
    <row r="1113" spans="1:5" x14ac:dyDescent="0.35">
      <c r="A1113" t="s">
        <v>273</v>
      </c>
      <c r="B1113" t="s">
        <v>276</v>
      </c>
      <c r="C1113" t="s">
        <v>205</v>
      </c>
    </row>
    <row r="1114" spans="1:5" x14ac:dyDescent="0.35">
      <c r="A1114" t="str">
        <f>"=Non-Resident"</f>
        <v>=Non-Resident</v>
      </c>
      <c r="B1114" t="str">
        <f>"=Primary Employee"</f>
        <v>=Primary Employee</v>
      </c>
      <c r="C1114" t="s">
        <v>293</v>
      </c>
    </row>
    <row r="1115" spans="1:5" x14ac:dyDescent="0.35">
      <c r="A1115" t="s">
        <v>578</v>
      </c>
    </row>
    <row r="1117" spans="1:5" x14ac:dyDescent="0.35">
      <c r="A1117" t="s">
        <v>273</v>
      </c>
      <c r="B1117" t="s">
        <v>276</v>
      </c>
      <c r="C1117" t="s">
        <v>309</v>
      </c>
    </row>
    <row r="1118" spans="1:5" x14ac:dyDescent="0.35">
      <c r="A1118" t="str">
        <f>"=Non-Resident"</f>
        <v>=Non-Resident</v>
      </c>
      <c r="B1118" t="str">
        <f>"=Primary Employee"</f>
        <v>=Primary Employee</v>
      </c>
      <c r="C1118" t="s">
        <v>280</v>
      </c>
    </row>
    <row r="1119" spans="1:5" x14ac:dyDescent="0.35">
      <c r="A1119" t="s">
        <v>546</v>
      </c>
    </row>
    <row r="1121" spans="1:3" x14ac:dyDescent="0.35">
      <c r="A1121" t="s">
        <v>273</v>
      </c>
      <c r="B1121" t="s">
        <v>276</v>
      </c>
      <c r="C1121" t="s">
        <v>311</v>
      </c>
    </row>
    <row r="1122" spans="1:3" x14ac:dyDescent="0.35">
      <c r="A1122" t="str">
        <f>"=Non-Resident"</f>
        <v>=Non-Resident</v>
      </c>
      <c r="B1122" t="str">
        <f>"=Primary Employee"</f>
        <v>=Primary Employee</v>
      </c>
      <c r="C1122" t="s">
        <v>280</v>
      </c>
    </row>
    <row r="1123" spans="1:3" x14ac:dyDescent="0.35">
      <c r="A1123" t="s">
        <v>579</v>
      </c>
    </row>
    <row r="1125" spans="1:3" x14ac:dyDescent="0.35">
      <c r="A1125" t="s">
        <v>276</v>
      </c>
      <c r="B1125" t="s">
        <v>307</v>
      </c>
    </row>
    <row r="1126" spans="1:3" x14ac:dyDescent="0.35">
      <c r="A1126" t="str">
        <f>"=Secondary Employee"</f>
        <v>=Secondary Employee</v>
      </c>
      <c r="B1126" t="s">
        <v>280</v>
      </c>
    </row>
    <row r="1127" spans="1:3" x14ac:dyDescent="0.35">
      <c r="A1127" t="s">
        <v>547</v>
      </c>
    </row>
    <row r="1129" spans="1:3" x14ac:dyDescent="0.35">
      <c r="A1129" t="s">
        <v>276</v>
      </c>
      <c r="B1129" t="s">
        <v>205</v>
      </c>
    </row>
    <row r="1130" spans="1:3" x14ac:dyDescent="0.35">
      <c r="A1130" t="str">
        <f>"=Secondary Employee"</f>
        <v>=Secondary Employee</v>
      </c>
      <c r="B1130" t="s">
        <v>280</v>
      </c>
    </row>
    <row r="1131" spans="1:3" x14ac:dyDescent="0.35">
      <c r="A1131" t="s">
        <v>548</v>
      </c>
    </row>
    <row r="1133" spans="1:3" x14ac:dyDescent="0.35">
      <c r="A1133" t="s">
        <v>276</v>
      </c>
      <c r="B1133" t="s">
        <v>309</v>
      </c>
    </row>
    <row r="1134" spans="1:3" x14ac:dyDescent="0.35">
      <c r="A1134" t="str">
        <f>"=Secondary Employee"</f>
        <v>=Secondary Employee</v>
      </c>
      <c r="B1134" t="s">
        <v>280</v>
      </c>
    </row>
    <row r="1135" spans="1:3" x14ac:dyDescent="0.35">
      <c r="A1135" t="s">
        <v>549</v>
      </c>
    </row>
    <row r="1137" spans="1:2" x14ac:dyDescent="0.35">
      <c r="A1137" t="s">
        <v>276</v>
      </c>
      <c r="B1137" t="s">
        <v>311</v>
      </c>
    </row>
    <row r="1138" spans="1:2" x14ac:dyDescent="0.35">
      <c r="A1138" t="str">
        <f>"=Secondary Employee"</f>
        <v>=Secondary Employee</v>
      </c>
      <c r="B1138" t="s">
        <v>280</v>
      </c>
    </row>
    <row r="1139" spans="1:2" x14ac:dyDescent="0.35">
      <c r="A1139" t="s">
        <v>550</v>
      </c>
    </row>
    <row r="1141" spans="1:2" x14ac:dyDescent="0.35">
      <c r="A1141" t="s">
        <v>273</v>
      </c>
      <c r="B1141" t="s">
        <v>132</v>
      </c>
    </row>
    <row r="1142" spans="1:2" x14ac:dyDescent="0.35">
      <c r="A1142" t="str">
        <f>"=Resident"</f>
        <v>=Resident</v>
      </c>
      <c r="B1142" t="s">
        <v>293</v>
      </c>
    </row>
    <row r="1143" spans="1:2" x14ac:dyDescent="0.35">
      <c r="A1143" t="s">
        <v>569</v>
      </c>
    </row>
    <row r="1145" spans="1:2" x14ac:dyDescent="0.35">
      <c r="A1145" t="s">
        <v>273</v>
      </c>
      <c r="B1145" t="s">
        <v>132</v>
      </c>
    </row>
    <row r="1146" spans="1:2" x14ac:dyDescent="0.35">
      <c r="A1146" t="str">
        <f>"=Non-Resident"</f>
        <v>=Non-Resident</v>
      </c>
      <c r="B1146" t="s">
        <v>280</v>
      </c>
    </row>
    <row r="1147" spans="1:2" x14ac:dyDescent="0.35">
      <c r="A1147" t="s">
        <v>580</v>
      </c>
    </row>
    <row r="1149" spans="1:2" x14ac:dyDescent="0.35">
      <c r="A1149" t="s">
        <v>586</v>
      </c>
    </row>
    <row r="1150" spans="1:2" x14ac:dyDescent="0.35">
      <c r="A1150" t="s">
        <v>293</v>
      </c>
    </row>
    <row r="1151" spans="1:2" x14ac:dyDescent="0.35">
      <c r="A1151" t="s">
        <v>587</v>
      </c>
    </row>
    <row r="1153" spans="1:39" x14ac:dyDescent="0.35">
      <c r="A1153" t="s">
        <v>314</v>
      </c>
    </row>
    <row r="1154" spans="1:39" x14ac:dyDescent="0.35">
      <c r="A1154" t="str">
        <f>"=???????????????????????????????????????????????????*"</f>
        <v>=???????????????????????????????????????????????????*</v>
      </c>
    </row>
    <row r="1155" spans="1:39" x14ac:dyDescent="0.35">
      <c r="A1155" t="s">
        <v>595</v>
      </c>
    </row>
    <row r="1157" spans="1:39" x14ac:dyDescent="0.35">
      <c r="A1157" t="s">
        <v>131</v>
      </c>
    </row>
    <row r="1158" spans="1:39" x14ac:dyDescent="0.35">
      <c r="A1158" t="s">
        <v>533</v>
      </c>
    </row>
    <row r="1159" spans="1:39" x14ac:dyDescent="0.35">
      <c r="A1159" s="74" t="s">
        <v>606</v>
      </c>
    </row>
    <row r="1160" spans="1:39" x14ac:dyDescent="0.35">
      <c r="A1160" s="74"/>
    </row>
    <row r="1161" spans="1:39" x14ac:dyDescent="0.35">
      <c r="A1161" s="74" t="s">
        <v>352</v>
      </c>
      <c r="B1161" t="s">
        <v>309</v>
      </c>
    </row>
    <row r="1162" spans="1:39" x14ac:dyDescent="0.35">
      <c r="A1162" s="74" t="s">
        <v>746</v>
      </c>
      <c r="B1162" t="s">
        <v>280</v>
      </c>
    </row>
    <row r="1163" spans="1:39" x14ac:dyDescent="0.35">
      <c r="A1163" s="74" t="s">
        <v>747</v>
      </c>
    </row>
    <row r="1165" spans="1:39" x14ac:dyDescent="0.35">
      <c r="A1165" t="s">
        <v>335</v>
      </c>
      <c r="B1165" t="s">
        <v>314</v>
      </c>
      <c r="C1165" t="s">
        <v>100</v>
      </c>
      <c r="D1165" t="s">
        <v>352</v>
      </c>
      <c r="E1165" t="s">
        <v>273</v>
      </c>
      <c r="F1165" t="s">
        <v>276</v>
      </c>
      <c r="G1165" t="s">
        <v>368</v>
      </c>
      <c r="H1165" t="s">
        <v>369</v>
      </c>
      <c r="I1165" t="s">
        <v>370</v>
      </c>
      <c r="J1165" t="s">
        <v>371</v>
      </c>
      <c r="K1165" t="s">
        <v>372</v>
      </c>
      <c r="L1165" t="s">
        <v>373</v>
      </c>
      <c r="M1165" t="s">
        <v>374</v>
      </c>
      <c r="N1165" t="s">
        <v>375</v>
      </c>
      <c r="O1165" t="s">
        <v>279</v>
      </c>
      <c r="P1165" t="s">
        <v>586</v>
      </c>
      <c r="Q1165" t="s">
        <v>124</v>
      </c>
      <c r="R1165" t="s">
        <v>202</v>
      </c>
      <c r="S1165" t="s">
        <v>294</v>
      </c>
      <c r="T1165" t="s">
        <v>295</v>
      </c>
      <c r="U1165" t="s">
        <v>296</v>
      </c>
      <c r="V1165" t="s">
        <v>282</v>
      </c>
      <c r="W1165" t="s">
        <v>297</v>
      </c>
      <c r="X1165" t="s">
        <v>283</v>
      </c>
      <c r="Y1165" t="s">
        <v>284</v>
      </c>
      <c r="Z1165" t="s">
        <v>285</v>
      </c>
      <c r="AA1165" t="s">
        <v>307</v>
      </c>
      <c r="AB1165" t="s">
        <v>287</v>
      </c>
      <c r="AC1165" t="s">
        <v>205</v>
      </c>
      <c r="AD1165" t="s">
        <v>309</v>
      </c>
      <c r="AE1165" t="s">
        <v>289</v>
      </c>
      <c r="AF1165" t="s">
        <v>208</v>
      </c>
      <c r="AG1165" t="s">
        <v>237</v>
      </c>
      <c r="AH1165" t="s">
        <v>311</v>
      </c>
      <c r="AI1165" t="s">
        <v>132</v>
      </c>
      <c r="AJ1165" t="s">
        <v>211</v>
      </c>
      <c r="AK1165" t="s">
        <v>242</v>
      </c>
      <c r="AL1165" t="s">
        <v>214</v>
      </c>
      <c r="AM1165" t="s">
        <v>131</v>
      </c>
    </row>
    <row r="1221" spans="1:4" x14ac:dyDescent="0.35">
      <c r="A1221" t="s">
        <v>376</v>
      </c>
    </row>
    <row r="1222" spans="1:4" x14ac:dyDescent="0.35">
      <c r="A1222" t="s">
        <v>194</v>
      </c>
      <c r="B1222" t="s">
        <v>195</v>
      </c>
      <c r="C1222" t="s">
        <v>196</v>
      </c>
      <c r="D1222" t="s">
        <v>197</v>
      </c>
    </row>
    <row r="1223" spans="1:4" x14ac:dyDescent="0.35">
      <c r="A1223" t="s">
        <v>198</v>
      </c>
      <c r="B1223">
        <v>1154</v>
      </c>
      <c r="C1223" t="s">
        <v>337</v>
      </c>
      <c r="D1223" t="s">
        <v>124</v>
      </c>
    </row>
    <row r="1224" spans="1:4" x14ac:dyDescent="0.35">
      <c r="A1224" t="s">
        <v>200</v>
      </c>
      <c r="B1224">
        <v>1159</v>
      </c>
      <c r="C1224" t="s">
        <v>494</v>
      </c>
      <c r="D1224" t="s">
        <v>202</v>
      </c>
    </row>
    <row r="1225" spans="1:4" x14ac:dyDescent="0.35">
      <c r="A1225" t="s">
        <v>203</v>
      </c>
      <c r="B1225">
        <v>1163</v>
      </c>
      <c r="C1225" t="s">
        <v>495</v>
      </c>
      <c r="D1225" t="s">
        <v>294</v>
      </c>
    </row>
    <row r="1226" spans="1:4" x14ac:dyDescent="0.35">
      <c r="A1226" t="s">
        <v>206</v>
      </c>
      <c r="B1226">
        <v>1167</v>
      </c>
      <c r="C1226" t="s">
        <v>496</v>
      </c>
      <c r="D1226" t="s">
        <v>282</v>
      </c>
    </row>
    <row r="1227" spans="1:4" x14ac:dyDescent="0.35">
      <c r="A1227" t="s">
        <v>209</v>
      </c>
      <c r="B1227">
        <v>1171</v>
      </c>
      <c r="C1227" t="s">
        <v>497</v>
      </c>
      <c r="D1227" t="s">
        <v>208</v>
      </c>
    </row>
    <row r="1228" spans="1:4" x14ac:dyDescent="0.35">
      <c r="A1228" t="s">
        <v>212</v>
      </c>
      <c r="B1228">
        <v>1175</v>
      </c>
      <c r="C1228" t="s">
        <v>498</v>
      </c>
      <c r="D1228" t="s">
        <v>211</v>
      </c>
    </row>
    <row r="1229" spans="1:4" x14ac:dyDescent="0.35">
      <c r="A1229" t="s">
        <v>215</v>
      </c>
      <c r="B1229">
        <v>1179</v>
      </c>
      <c r="C1229" t="s">
        <v>499</v>
      </c>
      <c r="D1229" t="s">
        <v>214</v>
      </c>
    </row>
    <row r="1230" spans="1:4" x14ac:dyDescent="0.35">
      <c r="A1230" t="s">
        <v>217</v>
      </c>
      <c r="B1230">
        <v>1183</v>
      </c>
      <c r="C1230" t="s">
        <v>500</v>
      </c>
      <c r="D1230" t="s">
        <v>218</v>
      </c>
    </row>
    <row r="1231" spans="1:4" x14ac:dyDescent="0.35">
      <c r="A1231" t="s">
        <v>219</v>
      </c>
      <c r="B1231">
        <v>1187</v>
      </c>
      <c r="C1231" t="s">
        <v>501</v>
      </c>
      <c r="D1231" t="s">
        <v>211</v>
      </c>
    </row>
    <row r="1232" spans="1:4" x14ac:dyDescent="0.35">
      <c r="A1232" t="s">
        <v>222</v>
      </c>
      <c r="B1232">
        <v>1191</v>
      </c>
      <c r="C1232" t="s">
        <v>502</v>
      </c>
      <c r="D1232" t="s">
        <v>214</v>
      </c>
    </row>
    <row r="1233" spans="1:4" x14ac:dyDescent="0.35">
      <c r="A1233" t="s">
        <v>225</v>
      </c>
      <c r="B1233">
        <v>1195</v>
      </c>
      <c r="C1233" t="s">
        <v>503</v>
      </c>
      <c r="D1233" t="s">
        <v>218</v>
      </c>
    </row>
    <row r="1234" spans="1:4" x14ac:dyDescent="0.35">
      <c r="A1234" t="s">
        <v>228</v>
      </c>
      <c r="B1234">
        <v>1199</v>
      </c>
      <c r="C1234" t="s">
        <v>504</v>
      </c>
      <c r="D1234" t="s">
        <v>214</v>
      </c>
    </row>
    <row r="1235" spans="1:4" x14ac:dyDescent="0.35">
      <c r="A1235" t="s">
        <v>231</v>
      </c>
      <c r="B1235">
        <v>1203</v>
      </c>
      <c r="C1235" t="s">
        <v>505</v>
      </c>
      <c r="D1235" t="s">
        <v>218</v>
      </c>
    </row>
    <row r="1236" spans="1:4" x14ac:dyDescent="0.35">
      <c r="A1236" t="s">
        <v>234</v>
      </c>
      <c r="B1236">
        <v>1207</v>
      </c>
      <c r="C1236" t="s">
        <v>506</v>
      </c>
      <c r="D1236" t="s">
        <v>211</v>
      </c>
    </row>
    <row r="1237" spans="1:4" x14ac:dyDescent="0.35">
      <c r="A1237" t="s">
        <v>236</v>
      </c>
      <c r="B1237">
        <v>1211</v>
      </c>
      <c r="C1237" t="s">
        <v>507</v>
      </c>
      <c r="D1237" t="s">
        <v>214</v>
      </c>
    </row>
    <row r="1238" spans="1:4" x14ac:dyDescent="0.35">
      <c r="A1238" t="s">
        <v>238</v>
      </c>
      <c r="B1238">
        <v>1215</v>
      </c>
      <c r="C1238" t="s">
        <v>508</v>
      </c>
      <c r="D1238" t="s">
        <v>218</v>
      </c>
    </row>
    <row r="1239" spans="1:4" x14ac:dyDescent="0.35">
      <c r="A1239" t="s">
        <v>240</v>
      </c>
      <c r="B1239">
        <v>1219</v>
      </c>
      <c r="C1239" t="s">
        <v>509</v>
      </c>
      <c r="D1239" t="s">
        <v>211</v>
      </c>
    </row>
    <row r="1240" spans="1:4" x14ac:dyDescent="0.35">
      <c r="A1240" t="s">
        <v>243</v>
      </c>
      <c r="B1240">
        <v>1223</v>
      </c>
      <c r="C1240" t="s">
        <v>510</v>
      </c>
      <c r="D1240" t="s">
        <v>211</v>
      </c>
    </row>
    <row r="1241" spans="1:4" x14ac:dyDescent="0.35">
      <c r="A1241" t="s">
        <v>245</v>
      </c>
      <c r="B1241">
        <v>1227</v>
      </c>
      <c r="C1241" t="s">
        <v>529</v>
      </c>
      <c r="D1241" t="s">
        <v>297</v>
      </c>
    </row>
    <row r="1242" spans="1:4" x14ac:dyDescent="0.35">
      <c r="A1242" t="s">
        <v>247</v>
      </c>
      <c r="B1242">
        <v>1231</v>
      </c>
      <c r="C1242" t="s">
        <v>512</v>
      </c>
      <c r="D1242" t="s">
        <v>214</v>
      </c>
    </row>
    <row r="1243" spans="1:4" x14ac:dyDescent="0.35">
      <c r="A1243" t="s">
        <v>249</v>
      </c>
      <c r="B1243">
        <v>1235</v>
      </c>
      <c r="C1243" t="s">
        <v>513</v>
      </c>
      <c r="D1243" t="s">
        <v>218</v>
      </c>
    </row>
    <row r="1244" spans="1:4" x14ac:dyDescent="0.35">
      <c r="A1244" t="s">
        <v>251</v>
      </c>
      <c r="B1244">
        <v>1239</v>
      </c>
      <c r="C1244" t="s">
        <v>530</v>
      </c>
      <c r="D1244" t="s">
        <v>134</v>
      </c>
    </row>
    <row r="1245" spans="1:4" x14ac:dyDescent="0.35">
      <c r="A1245" t="s">
        <v>253</v>
      </c>
      <c r="B1245">
        <v>1243</v>
      </c>
      <c r="C1245" t="s">
        <v>515</v>
      </c>
      <c r="D1245" t="s">
        <v>267</v>
      </c>
    </row>
    <row r="1246" spans="1:4" x14ac:dyDescent="0.35">
      <c r="A1246" t="s">
        <v>255</v>
      </c>
      <c r="B1246">
        <v>1247</v>
      </c>
      <c r="C1246" t="s">
        <v>516</v>
      </c>
      <c r="D1246" t="s">
        <v>267</v>
      </c>
    </row>
    <row r="1247" spans="1:4" x14ac:dyDescent="0.35">
      <c r="A1247" t="s">
        <v>257</v>
      </c>
      <c r="B1247">
        <v>1251</v>
      </c>
      <c r="C1247" t="s">
        <v>517</v>
      </c>
      <c r="D1247" t="s">
        <v>269</v>
      </c>
    </row>
    <row r="1248" spans="1:4" x14ac:dyDescent="0.35">
      <c r="A1248" t="s">
        <v>259</v>
      </c>
      <c r="B1248">
        <v>1255</v>
      </c>
      <c r="C1248" t="s">
        <v>518</v>
      </c>
      <c r="D1248" t="s">
        <v>224</v>
      </c>
    </row>
    <row r="1249" spans="1:4" x14ac:dyDescent="0.35">
      <c r="A1249" t="s">
        <v>261</v>
      </c>
      <c r="B1249">
        <v>1259</v>
      </c>
      <c r="C1249" t="s">
        <v>519</v>
      </c>
      <c r="D1249" t="s">
        <v>230</v>
      </c>
    </row>
    <row r="1250" spans="1:4" x14ac:dyDescent="0.35">
      <c r="A1250" t="s">
        <v>263</v>
      </c>
      <c r="B1250">
        <v>1263</v>
      </c>
      <c r="C1250" t="s">
        <v>520</v>
      </c>
      <c r="D1250" t="s">
        <v>317</v>
      </c>
    </row>
    <row r="1251" spans="1:4" x14ac:dyDescent="0.35">
      <c r="A1251" t="s">
        <v>265</v>
      </c>
      <c r="B1251">
        <v>1267</v>
      </c>
      <c r="C1251" t="s">
        <v>521</v>
      </c>
      <c r="D1251" t="s">
        <v>233</v>
      </c>
    </row>
    <row r="1252" spans="1:4" x14ac:dyDescent="0.35">
      <c r="A1252" t="s">
        <v>266</v>
      </c>
      <c r="B1252">
        <v>1271</v>
      </c>
      <c r="C1252" t="s">
        <v>522</v>
      </c>
      <c r="D1252" t="s">
        <v>235</v>
      </c>
    </row>
    <row r="1253" spans="1:4" x14ac:dyDescent="0.35">
      <c r="A1253" t="s">
        <v>268</v>
      </c>
      <c r="B1253">
        <v>1275</v>
      </c>
      <c r="C1253" t="s">
        <v>523</v>
      </c>
      <c r="D1253" t="s">
        <v>338</v>
      </c>
    </row>
    <row r="1254" spans="1:4" x14ac:dyDescent="0.35">
      <c r="A1254" t="s">
        <v>270</v>
      </c>
      <c r="B1254">
        <v>1279</v>
      </c>
      <c r="C1254" t="s">
        <v>567</v>
      </c>
      <c r="D1254" t="s">
        <v>377</v>
      </c>
    </row>
    <row r="1255" spans="1:4" x14ac:dyDescent="0.35">
      <c r="A1255" t="s">
        <v>272</v>
      </c>
      <c r="B1255">
        <v>1283</v>
      </c>
      <c r="C1255" t="s">
        <v>568</v>
      </c>
      <c r="D1255" t="s">
        <v>378</v>
      </c>
    </row>
    <row r="1256" spans="1:4" x14ac:dyDescent="0.35">
      <c r="A1256" t="s">
        <v>320</v>
      </c>
      <c r="B1256">
        <v>1287</v>
      </c>
      <c r="C1256" t="s">
        <v>526</v>
      </c>
      <c r="D1256" t="s">
        <v>271</v>
      </c>
    </row>
    <row r="1257" spans="1:4" x14ac:dyDescent="0.35">
      <c r="A1257" t="s">
        <v>321</v>
      </c>
      <c r="B1257">
        <v>1291</v>
      </c>
      <c r="C1257" t="s">
        <v>527</v>
      </c>
      <c r="D1257" t="s">
        <v>227</v>
      </c>
    </row>
    <row r="1258" spans="1:4" x14ac:dyDescent="0.35">
      <c r="A1258" t="s">
        <v>322</v>
      </c>
      <c r="B1258">
        <v>1295</v>
      </c>
      <c r="C1258" t="s">
        <v>749</v>
      </c>
      <c r="D1258" t="s">
        <v>316</v>
      </c>
    </row>
    <row r="1259" spans="1:4" x14ac:dyDescent="0.35">
      <c r="A1259" t="s">
        <v>379</v>
      </c>
      <c r="B1259">
        <v>1299</v>
      </c>
      <c r="C1259" t="s">
        <v>531</v>
      </c>
      <c r="D1259" t="s">
        <v>318</v>
      </c>
    </row>
    <row r="1260" spans="1:4" x14ac:dyDescent="0.35">
      <c r="A1260" t="s">
        <v>493</v>
      </c>
      <c r="B1260">
        <v>1303</v>
      </c>
      <c r="C1260" t="s">
        <v>532</v>
      </c>
      <c r="D1260" t="s">
        <v>242</v>
      </c>
    </row>
    <row r="1261" spans="1:4" x14ac:dyDescent="0.35">
      <c r="A1261" t="s">
        <v>542</v>
      </c>
      <c r="B1261">
        <v>1307</v>
      </c>
      <c r="C1261" t="s">
        <v>556</v>
      </c>
      <c r="D1261" t="s">
        <v>271</v>
      </c>
    </row>
    <row r="1262" spans="1:4" x14ac:dyDescent="0.35">
      <c r="A1262" t="s">
        <v>543</v>
      </c>
      <c r="B1262">
        <v>1311</v>
      </c>
      <c r="C1262" t="s">
        <v>557</v>
      </c>
      <c r="D1262" t="s">
        <v>227</v>
      </c>
    </row>
    <row r="1263" spans="1:4" x14ac:dyDescent="0.35">
      <c r="A1263" t="s">
        <v>544</v>
      </c>
      <c r="B1263">
        <v>1315</v>
      </c>
      <c r="C1263" t="s">
        <v>562</v>
      </c>
      <c r="D1263" t="s">
        <v>316</v>
      </c>
    </row>
    <row r="1264" spans="1:4" x14ac:dyDescent="0.35">
      <c r="A1264" t="s">
        <v>545</v>
      </c>
      <c r="B1264">
        <v>1319</v>
      </c>
      <c r="C1264" t="s">
        <v>563</v>
      </c>
      <c r="D1264" t="s">
        <v>318</v>
      </c>
    </row>
    <row r="1265" spans="1:4" x14ac:dyDescent="0.35">
      <c r="A1265" t="s">
        <v>551</v>
      </c>
      <c r="B1265">
        <v>1323</v>
      </c>
      <c r="C1265" t="s">
        <v>560</v>
      </c>
      <c r="D1265" t="s">
        <v>271</v>
      </c>
    </row>
    <row r="1266" spans="1:4" x14ac:dyDescent="0.35">
      <c r="A1266" t="s">
        <v>552</v>
      </c>
      <c r="B1266">
        <v>1327</v>
      </c>
      <c r="C1266" t="s">
        <v>561</v>
      </c>
      <c r="D1266" t="s">
        <v>227</v>
      </c>
    </row>
    <row r="1267" spans="1:4" x14ac:dyDescent="0.35">
      <c r="A1267" t="s">
        <v>553</v>
      </c>
      <c r="B1267">
        <v>1331</v>
      </c>
      <c r="C1267" t="s">
        <v>564</v>
      </c>
      <c r="D1267" t="s">
        <v>316</v>
      </c>
    </row>
    <row r="1268" spans="1:4" x14ac:dyDescent="0.35">
      <c r="A1268" t="s">
        <v>565</v>
      </c>
      <c r="B1268">
        <v>1335</v>
      </c>
      <c r="C1268" t="s">
        <v>566</v>
      </c>
      <c r="D1268" t="s">
        <v>318</v>
      </c>
    </row>
    <row r="1269" spans="1:4" x14ac:dyDescent="0.35">
      <c r="A1269" t="s">
        <v>570</v>
      </c>
      <c r="B1269">
        <v>1339</v>
      </c>
      <c r="C1269" t="s">
        <v>572</v>
      </c>
      <c r="D1269" t="s">
        <v>319</v>
      </c>
    </row>
    <row r="1270" spans="1:4" x14ac:dyDescent="0.35">
      <c r="A1270" t="s">
        <v>573</v>
      </c>
      <c r="B1270">
        <v>1343</v>
      </c>
      <c r="C1270" t="s">
        <v>574</v>
      </c>
      <c r="D1270" t="s">
        <v>319</v>
      </c>
    </row>
    <row r="1271" spans="1:4" x14ac:dyDescent="0.35">
      <c r="A1271" t="s">
        <v>589</v>
      </c>
      <c r="B1271">
        <v>1347</v>
      </c>
      <c r="C1271" t="s">
        <v>590</v>
      </c>
      <c r="D1271" t="s">
        <v>237</v>
      </c>
    </row>
    <row r="1272" spans="1:4" x14ac:dyDescent="0.35">
      <c r="A1272" t="s">
        <v>597</v>
      </c>
      <c r="B1272">
        <v>1351</v>
      </c>
      <c r="C1272" t="s">
        <v>598</v>
      </c>
      <c r="D1272" t="s">
        <v>315</v>
      </c>
    </row>
    <row r="1273" spans="1:4" x14ac:dyDescent="0.35">
      <c r="A1273" t="s">
        <v>600</v>
      </c>
      <c r="B1273">
        <v>1355</v>
      </c>
      <c r="C1273" t="s">
        <v>601</v>
      </c>
      <c r="D1273" t="s">
        <v>297</v>
      </c>
    </row>
    <row r="1274" spans="1:4" x14ac:dyDescent="0.35">
      <c r="A1274" t="s">
        <v>607</v>
      </c>
      <c r="B1274">
        <v>1359</v>
      </c>
      <c r="C1274" t="s">
        <v>608</v>
      </c>
      <c r="D1274" t="s">
        <v>378</v>
      </c>
    </row>
    <row r="1275" spans="1:4" x14ac:dyDescent="0.35">
      <c r="A1275" t="s">
        <v>750</v>
      </c>
      <c r="B1275">
        <v>1363</v>
      </c>
      <c r="C1275" t="s">
        <v>753</v>
      </c>
      <c r="D1275" t="s">
        <v>316</v>
      </c>
    </row>
    <row r="1288" spans="1:12" x14ac:dyDescent="0.35">
      <c r="A1288" t="s">
        <v>100</v>
      </c>
      <c r="B1288" t="s">
        <v>100</v>
      </c>
      <c r="C1288" t="s">
        <v>100</v>
      </c>
      <c r="D1288" t="s">
        <v>100</v>
      </c>
      <c r="E1288" t="s">
        <v>100</v>
      </c>
      <c r="F1288" t="s">
        <v>100</v>
      </c>
      <c r="G1288" t="s">
        <v>100</v>
      </c>
      <c r="H1288" t="s">
        <v>100</v>
      </c>
      <c r="I1288" t="s">
        <v>100</v>
      </c>
      <c r="J1288" t="s">
        <v>100</v>
      </c>
      <c r="K1288" t="s">
        <v>100</v>
      </c>
      <c r="L1288" t="s">
        <v>100</v>
      </c>
    </row>
    <row r="1289" spans="1:12" x14ac:dyDescent="0.35">
      <c r="A1289" t="s">
        <v>340</v>
      </c>
      <c r="B1289" t="s">
        <v>341</v>
      </c>
      <c r="C1289" t="s">
        <v>342</v>
      </c>
      <c r="D1289" t="s">
        <v>343</v>
      </c>
      <c r="E1289" t="s">
        <v>344</v>
      </c>
      <c r="F1289" t="s">
        <v>345</v>
      </c>
      <c r="G1289" t="s">
        <v>346</v>
      </c>
      <c r="H1289" t="s">
        <v>347</v>
      </c>
      <c r="I1289" t="s">
        <v>348</v>
      </c>
      <c r="J1289" t="s">
        <v>349</v>
      </c>
      <c r="K1289" t="s">
        <v>350</v>
      </c>
      <c r="L1289" t="s">
        <v>351</v>
      </c>
    </row>
    <row r="1290" spans="1:12" x14ac:dyDescent="0.35">
      <c r="A1290" t="s">
        <v>539</v>
      </c>
    </row>
    <row r="1292" spans="1:12" x14ac:dyDescent="0.35">
      <c r="A1292" t="s">
        <v>352</v>
      </c>
      <c r="B1292" t="s">
        <v>352</v>
      </c>
    </row>
    <row r="1293" spans="1:12" x14ac:dyDescent="0.35">
      <c r="A1293" t="s">
        <v>353</v>
      </c>
    </row>
    <row r="1294" spans="1:12" x14ac:dyDescent="0.35">
      <c r="B1294" t="str">
        <f ca="1">CONCATENATE("&gt;",YEAR(TODAY()))</f>
        <v>&gt;2026</v>
      </c>
    </row>
    <row r="1295" spans="1:12" x14ac:dyDescent="0.35">
      <c r="A1295" t="s">
        <v>540</v>
      </c>
    </row>
    <row r="1297" spans="1:2" x14ac:dyDescent="0.35">
      <c r="A1297" t="s">
        <v>273</v>
      </c>
      <c r="B1297" t="s">
        <v>273</v>
      </c>
    </row>
    <row r="1298" spans="1:2" x14ac:dyDescent="0.35">
      <c r="A1298" t="s">
        <v>274</v>
      </c>
      <c r="B1298" t="s">
        <v>275</v>
      </c>
    </row>
    <row r="1299" spans="1:2" x14ac:dyDescent="0.35">
      <c r="A1299" t="s">
        <v>541</v>
      </c>
    </row>
    <row r="1301" spans="1:2" x14ac:dyDescent="0.35">
      <c r="A1301" t="s">
        <v>276</v>
      </c>
      <c r="B1301" t="s">
        <v>276</v>
      </c>
    </row>
    <row r="1302" spans="1:2" x14ac:dyDescent="0.35">
      <c r="A1302" t="s">
        <v>277</v>
      </c>
      <c r="B1302" t="s">
        <v>278</v>
      </c>
    </row>
    <row r="1303" spans="1:2" x14ac:dyDescent="0.35">
      <c r="A1303" t="s">
        <v>354</v>
      </c>
    </row>
    <row r="1305" spans="1:2" x14ac:dyDescent="0.35">
      <c r="A1305" t="s">
        <v>279</v>
      </c>
    </row>
    <row r="1306" spans="1:2" x14ac:dyDescent="0.35">
      <c r="A1306" t="s">
        <v>280</v>
      </c>
    </row>
    <row r="1307" spans="1:2" x14ac:dyDescent="0.35">
      <c r="A1307" t="s">
        <v>281</v>
      </c>
    </row>
    <row r="1309" spans="1:2" x14ac:dyDescent="0.35">
      <c r="A1309" t="s">
        <v>294</v>
      </c>
      <c r="B1309" t="s">
        <v>295</v>
      </c>
    </row>
    <row r="1310" spans="1:2" x14ac:dyDescent="0.35">
      <c r="A1310" t="s">
        <v>293</v>
      </c>
      <c r="B1310" t="str">
        <f>"=Benefit not given"</f>
        <v>=Benefit not given</v>
      </c>
    </row>
    <row r="1311" spans="1:2" x14ac:dyDescent="0.35">
      <c r="A1311" t="s">
        <v>355</v>
      </c>
    </row>
    <row r="1313" spans="1:2" x14ac:dyDescent="0.35">
      <c r="A1313" t="s">
        <v>295</v>
      </c>
      <c r="B1313" t="s">
        <v>296</v>
      </c>
    </row>
    <row r="1314" spans="1:2" x14ac:dyDescent="0.35">
      <c r="A1314" t="str">
        <f>"=Benefit not given"</f>
        <v>=Benefit not given</v>
      </c>
      <c r="B1314" t="s">
        <v>280</v>
      </c>
    </row>
    <row r="1315" spans="1:2" x14ac:dyDescent="0.35">
      <c r="A1315" t="s">
        <v>356</v>
      </c>
    </row>
    <row r="1317" spans="1:2" x14ac:dyDescent="0.35">
      <c r="A1317" t="s">
        <v>295</v>
      </c>
      <c r="B1317" t="s">
        <v>297</v>
      </c>
    </row>
    <row r="1318" spans="1:2" x14ac:dyDescent="0.35">
      <c r="A1318" t="str">
        <f>"=Benefit not given"</f>
        <v>=Benefit not given</v>
      </c>
      <c r="B1318" t="s">
        <v>280</v>
      </c>
    </row>
    <row r="1319" spans="1:2" x14ac:dyDescent="0.35">
      <c r="A1319" t="s">
        <v>357</v>
      </c>
    </row>
    <row r="1321" spans="1:2" x14ac:dyDescent="0.35">
      <c r="A1321" t="s">
        <v>294</v>
      </c>
      <c r="B1321" t="s">
        <v>295</v>
      </c>
    </row>
    <row r="1322" spans="1:2" x14ac:dyDescent="0.35">
      <c r="A1322" t="s">
        <v>293</v>
      </c>
      <c r="B1322" t="str">
        <f>"=House to Non full time service Director"</f>
        <v>=House to Non full time service Director</v>
      </c>
    </row>
    <row r="1323" spans="1:2" x14ac:dyDescent="0.35">
      <c r="A1323" t="s">
        <v>358</v>
      </c>
    </row>
    <row r="1325" spans="1:2" x14ac:dyDescent="0.35">
      <c r="A1325" t="s">
        <v>295</v>
      </c>
      <c r="B1325" t="s">
        <v>296</v>
      </c>
    </row>
    <row r="1326" spans="1:2" x14ac:dyDescent="0.35">
      <c r="A1326" t="str">
        <f>"=House to Non full time service Director"</f>
        <v>=House to Non full time service Director</v>
      </c>
      <c r="B1326" t="s">
        <v>280</v>
      </c>
    </row>
    <row r="1327" spans="1:2" x14ac:dyDescent="0.35">
      <c r="A1327" t="s">
        <v>298</v>
      </c>
    </row>
    <row r="1329" spans="1:2" x14ac:dyDescent="0.35">
      <c r="A1329" t="s">
        <v>295</v>
      </c>
      <c r="B1329" t="s">
        <v>297</v>
      </c>
    </row>
    <row r="1330" spans="1:2" x14ac:dyDescent="0.35">
      <c r="A1330" t="str">
        <f>"=House to Non full time service Director"</f>
        <v>=House to Non full time service Director</v>
      </c>
      <c r="B1330" t="s">
        <v>280</v>
      </c>
    </row>
    <row r="1331" spans="1:2" x14ac:dyDescent="0.35">
      <c r="A1331" t="s">
        <v>299</v>
      </c>
    </row>
    <row r="1333" spans="1:2" x14ac:dyDescent="0.35">
      <c r="A1333" t="s">
        <v>295</v>
      </c>
      <c r="B1333" t="s">
        <v>296</v>
      </c>
    </row>
    <row r="1334" spans="1:2" x14ac:dyDescent="0.35">
      <c r="A1334" t="s">
        <v>301</v>
      </c>
      <c r="B1334" t="s">
        <v>293</v>
      </c>
    </row>
    <row r="1335" spans="1:2" x14ac:dyDescent="0.35">
      <c r="A1335" t="s">
        <v>300</v>
      </c>
    </row>
    <row r="1337" spans="1:2" x14ac:dyDescent="0.35">
      <c r="A1337" t="s">
        <v>295</v>
      </c>
      <c r="B1337" t="s">
        <v>297</v>
      </c>
    </row>
    <row r="1338" spans="1:2" x14ac:dyDescent="0.35">
      <c r="A1338" t="s">
        <v>301</v>
      </c>
      <c r="B1338" t="s">
        <v>293</v>
      </c>
    </row>
    <row r="1339" spans="1:2" x14ac:dyDescent="0.35">
      <c r="A1339" t="s">
        <v>302</v>
      </c>
    </row>
    <row r="1341" spans="1:2" x14ac:dyDescent="0.35">
      <c r="A1341" t="s">
        <v>294</v>
      </c>
      <c r="B1341" t="s">
        <v>295</v>
      </c>
    </row>
    <row r="1342" spans="1:2" x14ac:dyDescent="0.35">
      <c r="A1342" t="s">
        <v>280</v>
      </c>
      <c r="B1342" t="s">
        <v>301</v>
      </c>
    </row>
    <row r="1343" spans="1:2" x14ac:dyDescent="0.35">
      <c r="A1343" t="s">
        <v>359</v>
      </c>
    </row>
    <row r="1345" spans="1:2" x14ac:dyDescent="0.35">
      <c r="A1345" t="s">
        <v>295</v>
      </c>
      <c r="B1345" t="s">
        <v>296</v>
      </c>
    </row>
    <row r="1346" spans="1:2" x14ac:dyDescent="0.35">
      <c r="A1346" t="s">
        <v>360</v>
      </c>
      <c r="B1346" t="s">
        <v>293</v>
      </c>
    </row>
    <row r="1347" spans="1:2" x14ac:dyDescent="0.35">
      <c r="A1347" t="s">
        <v>303</v>
      </c>
    </row>
    <row r="1349" spans="1:2" x14ac:dyDescent="0.35">
      <c r="A1349" t="s">
        <v>295</v>
      </c>
      <c r="B1349" t="s">
        <v>297</v>
      </c>
    </row>
    <row r="1350" spans="1:2" x14ac:dyDescent="0.35">
      <c r="A1350" t="s">
        <v>360</v>
      </c>
      <c r="B1350" t="s">
        <v>293</v>
      </c>
    </row>
    <row r="1351" spans="1:2" x14ac:dyDescent="0.35">
      <c r="A1351" t="s">
        <v>304</v>
      </c>
    </row>
    <row r="1353" spans="1:2" x14ac:dyDescent="0.35">
      <c r="A1353" t="s">
        <v>294</v>
      </c>
      <c r="B1353" t="s">
        <v>295</v>
      </c>
    </row>
    <row r="1354" spans="1:2" x14ac:dyDescent="0.35">
      <c r="A1354" t="s">
        <v>280</v>
      </c>
      <c r="B1354" t="s">
        <v>360</v>
      </c>
    </row>
    <row r="1355" spans="1:2" x14ac:dyDescent="0.35">
      <c r="A1355" t="s">
        <v>361</v>
      </c>
    </row>
    <row r="1357" spans="1:2" x14ac:dyDescent="0.35">
      <c r="A1357" t="s">
        <v>294</v>
      </c>
      <c r="B1357" t="s">
        <v>295</v>
      </c>
    </row>
    <row r="1358" spans="1:2" x14ac:dyDescent="0.35">
      <c r="A1358" t="s">
        <v>280</v>
      </c>
      <c r="B1358" t="str">
        <f>"=Agriculture Farm"</f>
        <v>=Agriculture Farm</v>
      </c>
    </row>
    <row r="1359" spans="1:2" x14ac:dyDescent="0.35">
      <c r="A1359" t="s">
        <v>362</v>
      </c>
    </row>
    <row r="1361" spans="1:2" x14ac:dyDescent="0.35">
      <c r="A1361" t="s">
        <v>327</v>
      </c>
    </row>
    <row r="1362" spans="1:2" x14ac:dyDescent="0.35">
      <c r="A1362" t="s">
        <v>293</v>
      </c>
    </row>
    <row r="1363" spans="1:2" x14ac:dyDescent="0.35">
      <c r="A1363" t="s">
        <v>328</v>
      </c>
    </row>
    <row r="1365" spans="1:2" x14ac:dyDescent="0.35">
      <c r="A1365" t="s">
        <v>295</v>
      </c>
      <c r="B1365" t="s">
        <v>296</v>
      </c>
    </row>
    <row r="1366" spans="1:2" x14ac:dyDescent="0.35">
      <c r="A1366" t="str">
        <f>"=Agriculture Farm"</f>
        <v>=Agriculture Farm</v>
      </c>
      <c r="B1366" t="s">
        <v>280</v>
      </c>
    </row>
    <row r="1367" spans="1:2" x14ac:dyDescent="0.35">
      <c r="A1367" t="s">
        <v>305</v>
      </c>
    </row>
    <row r="1369" spans="1:2" x14ac:dyDescent="0.35">
      <c r="A1369" t="s">
        <v>295</v>
      </c>
      <c r="B1369" t="s">
        <v>297</v>
      </c>
    </row>
    <row r="1370" spans="1:2" x14ac:dyDescent="0.35">
      <c r="A1370" t="str">
        <f>"=Agriculture Farm"</f>
        <v>=Agriculture Farm</v>
      </c>
      <c r="B1370" t="s">
        <v>280</v>
      </c>
    </row>
    <row r="1371" spans="1:2" x14ac:dyDescent="0.35">
      <c r="A1371" t="s">
        <v>306</v>
      </c>
    </row>
    <row r="1373" spans="1:2" x14ac:dyDescent="0.35">
      <c r="A1373" t="s">
        <v>295</v>
      </c>
      <c r="B1373" t="s">
        <v>363</v>
      </c>
    </row>
    <row r="1374" spans="1:2" x14ac:dyDescent="0.35">
      <c r="A1374" t="str">
        <f>"=Agriculture Farm"</f>
        <v>=Agriculture Farm</v>
      </c>
      <c r="B1374" t="s">
        <v>280</v>
      </c>
    </row>
    <row r="1375" spans="1:2" x14ac:dyDescent="0.35">
      <c r="A1375" t="s">
        <v>326</v>
      </c>
    </row>
    <row r="1377" spans="1:1" x14ac:dyDescent="0.35">
      <c r="A1377" t="s">
        <v>283</v>
      </c>
    </row>
    <row r="1378" spans="1:1" x14ac:dyDescent="0.35">
      <c r="A1378" t="s">
        <v>280</v>
      </c>
    </row>
    <row r="1379" spans="1:1" x14ac:dyDescent="0.35">
      <c r="A1379" t="s">
        <v>364</v>
      </c>
    </row>
    <row r="1381" spans="1:1" x14ac:dyDescent="0.35">
      <c r="A1381" t="s">
        <v>284</v>
      </c>
    </row>
    <row r="1382" spans="1:1" x14ac:dyDescent="0.35">
      <c r="A1382" t="s">
        <v>280</v>
      </c>
    </row>
    <row r="1383" spans="1:1" x14ac:dyDescent="0.35">
      <c r="A1383" t="s">
        <v>365</v>
      </c>
    </row>
    <row r="1385" spans="1:1" x14ac:dyDescent="0.35">
      <c r="A1385" t="s">
        <v>285</v>
      </c>
    </row>
    <row r="1386" spans="1:1" x14ac:dyDescent="0.35">
      <c r="A1386" t="s">
        <v>280</v>
      </c>
    </row>
    <row r="1387" spans="1:1" x14ac:dyDescent="0.35">
      <c r="A1387" t="s">
        <v>286</v>
      </c>
    </row>
    <row r="1389" spans="1:1" x14ac:dyDescent="0.35">
      <c r="A1389" t="s">
        <v>287</v>
      </c>
    </row>
    <row r="1390" spans="1:1" x14ac:dyDescent="0.35">
      <c r="A1390" t="s">
        <v>280</v>
      </c>
    </row>
    <row r="1391" spans="1:1" x14ac:dyDescent="0.35">
      <c r="A1391" t="s">
        <v>288</v>
      </c>
    </row>
    <row r="1393" spans="1:1" x14ac:dyDescent="0.35">
      <c r="A1393" t="s">
        <v>289</v>
      </c>
    </row>
    <row r="1394" spans="1:1" x14ac:dyDescent="0.35">
      <c r="A1394" t="s">
        <v>280</v>
      </c>
    </row>
    <row r="1395" spans="1:1" x14ac:dyDescent="0.35">
      <c r="A1395" t="s">
        <v>366</v>
      </c>
    </row>
    <row r="1397" spans="1:1" x14ac:dyDescent="0.35">
      <c r="A1397" t="s">
        <v>208</v>
      </c>
    </row>
    <row r="1398" spans="1:1" x14ac:dyDescent="0.35">
      <c r="A1398" t="s">
        <v>280</v>
      </c>
    </row>
    <row r="1399" spans="1:1" x14ac:dyDescent="0.35">
      <c r="A1399" t="s">
        <v>323</v>
      </c>
    </row>
    <row r="1401" spans="1:1" x14ac:dyDescent="0.35">
      <c r="A1401" t="s">
        <v>237</v>
      </c>
    </row>
    <row r="1402" spans="1:1" x14ac:dyDescent="0.35">
      <c r="A1402" t="s">
        <v>280</v>
      </c>
    </row>
    <row r="1403" spans="1:1" x14ac:dyDescent="0.35">
      <c r="A1403" t="s">
        <v>380</v>
      </c>
    </row>
    <row r="1405" spans="1:1" x14ac:dyDescent="0.35">
      <c r="A1405" t="s">
        <v>311</v>
      </c>
    </row>
    <row r="1406" spans="1:1" x14ac:dyDescent="0.35">
      <c r="A1406" t="s">
        <v>280</v>
      </c>
    </row>
    <row r="1407" spans="1:1" x14ac:dyDescent="0.35">
      <c r="A1407" t="s">
        <v>324</v>
      </c>
    </row>
    <row r="1409" spans="1:3" x14ac:dyDescent="0.35">
      <c r="A1409" t="s">
        <v>242</v>
      </c>
    </row>
    <row r="1410" spans="1:3" x14ac:dyDescent="0.35">
      <c r="A1410" t="s">
        <v>280</v>
      </c>
    </row>
    <row r="1411" spans="1:3" x14ac:dyDescent="0.35">
      <c r="A1411" t="s">
        <v>325</v>
      </c>
    </row>
    <row r="1413" spans="1:3" x14ac:dyDescent="0.35">
      <c r="A1413" t="s">
        <v>134</v>
      </c>
    </row>
    <row r="1414" spans="1:3" x14ac:dyDescent="0.35">
      <c r="A1414" t="s">
        <v>280</v>
      </c>
    </row>
    <row r="1415" spans="1:3" x14ac:dyDescent="0.35">
      <c r="A1415" t="s">
        <v>381</v>
      </c>
    </row>
    <row r="1417" spans="1:3" x14ac:dyDescent="0.35">
      <c r="A1417" t="s">
        <v>131</v>
      </c>
    </row>
    <row r="1418" spans="1:3" x14ac:dyDescent="0.35">
      <c r="A1418" t="s">
        <v>293</v>
      </c>
    </row>
    <row r="1419" spans="1:3" x14ac:dyDescent="0.35">
      <c r="A1419" s="74" t="s">
        <v>605</v>
      </c>
    </row>
    <row r="1421" spans="1:3" x14ac:dyDescent="0.35">
      <c r="A1421" t="s">
        <v>273</v>
      </c>
      <c r="B1421" t="s">
        <v>276</v>
      </c>
      <c r="C1421" t="s">
        <v>307</v>
      </c>
    </row>
    <row r="1422" spans="1:3" x14ac:dyDescent="0.35">
      <c r="A1422" t="str">
        <f>"=Resident"</f>
        <v>=Resident</v>
      </c>
      <c r="B1422" t="str">
        <f>"=Primary Employee"</f>
        <v>=Primary Employee</v>
      </c>
      <c r="C1422" t="s">
        <v>293</v>
      </c>
    </row>
    <row r="1423" spans="1:3" x14ac:dyDescent="0.35">
      <c r="A1423" t="s">
        <v>329</v>
      </c>
    </row>
    <row r="1425" spans="1:5" x14ac:dyDescent="0.35">
      <c r="A1425" t="s">
        <v>273</v>
      </c>
      <c r="B1425" t="s">
        <v>276</v>
      </c>
      <c r="C1425" t="s">
        <v>205</v>
      </c>
    </row>
    <row r="1426" spans="1:5" x14ac:dyDescent="0.35">
      <c r="A1426" t="str">
        <f>"=Resident"</f>
        <v>=Resident</v>
      </c>
      <c r="B1426" t="str">
        <f>"=Primary Employee"</f>
        <v>=Primary Employee</v>
      </c>
      <c r="C1426" t="s">
        <v>293</v>
      </c>
    </row>
    <row r="1427" spans="1:5" x14ac:dyDescent="0.35">
      <c r="A1427" t="s">
        <v>308</v>
      </c>
    </row>
    <row r="1429" spans="1:5" x14ac:dyDescent="0.35">
      <c r="A1429" t="s">
        <v>273</v>
      </c>
      <c r="B1429" t="s">
        <v>276</v>
      </c>
      <c r="C1429" t="s">
        <v>352</v>
      </c>
      <c r="D1429" t="s">
        <v>309</v>
      </c>
    </row>
    <row r="1430" spans="1:5" x14ac:dyDescent="0.35">
      <c r="A1430" t="str">
        <f>"=Resident"</f>
        <v>=Resident</v>
      </c>
      <c r="B1430" t="str">
        <f>"=Primary Employee"</f>
        <v>=Primary Employee</v>
      </c>
      <c r="C1430" t="s">
        <v>745</v>
      </c>
      <c r="D1430" t="s">
        <v>293</v>
      </c>
    </row>
    <row r="1431" spans="1:5" x14ac:dyDescent="0.35">
      <c r="A1431" t="s">
        <v>310</v>
      </c>
    </row>
    <row r="1433" spans="1:5" x14ac:dyDescent="0.35">
      <c r="A1433" t="s">
        <v>273</v>
      </c>
      <c r="B1433" t="s">
        <v>276</v>
      </c>
      <c r="C1433" t="s">
        <v>132</v>
      </c>
    </row>
    <row r="1434" spans="1:5" x14ac:dyDescent="0.35">
      <c r="A1434" t="str">
        <f>"=Resident"</f>
        <v>=Resident</v>
      </c>
      <c r="B1434" t="str">
        <f>"=Primary Employee"</f>
        <v>=Primary Employee</v>
      </c>
      <c r="C1434" t="s">
        <v>293</v>
      </c>
    </row>
    <row r="1435" spans="1:5" x14ac:dyDescent="0.35">
      <c r="A1435" t="s">
        <v>330</v>
      </c>
    </row>
    <row r="1437" spans="1:5" x14ac:dyDescent="0.35">
      <c r="A1437" t="s">
        <v>295</v>
      </c>
      <c r="B1437" t="s">
        <v>295</v>
      </c>
      <c r="C1437" t="s">
        <v>295</v>
      </c>
      <c r="D1437" t="s">
        <v>295</v>
      </c>
      <c r="E1437" t="s">
        <v>295</v>
      </c>
    </row>
    <row r="1438" spans="1:5" x14ac:dyDescent="0.35">
      <c r="A1438" t="s">
        <v>487</v>
      </c>
      <c r="B1438" t="s">
        <v>488</v>
      </c>
      <c r="C1438" t="s">
        <v>489</v>
      </c>
      <c r="D1438" t="s">
        <v>490</v>
      </c>
      <c r="E1438" t="s">
        <v>491</v>
      </c>
    </row>
    <row r="1439" spans="1:5" x14ac:dyDescent="0.35">
      <c r="A1439" t="s">
        <v>492</v>
      </c>
    </row>
    <row r="1441" spans="1:3" x14ac:dyDescent="0.35">
      <c r="A1441" t="s">
        <v>273</v>
      </c>
      <c r="B1441" t="s">
        <v>276</v>
      </c>
      <c r="C1441" t="s">
        <v>307</v>
      </c>
    </row>
    <row r="1442" spans="1:3" x14ac:dyDescent="0.35">
      <c r="A1442" t="str">
        <f>"=Non-Resident"</f>
        <v>=Non-Resident</v>
      </c>
      <c r="B1442" t="str">
        <f>"=Primary Employee"</f>
        <v>=Primary Employee</v>
      </c>
      <c r="C1442" t="s">
        <v>280</v>
      </c>
    </row>
    <row r="1443" spans="1:3" x14ac:dyDescent="0.35">
      <c r="A1443" t="s">
        <v>577</v>
      </c>
    </row>
    <row r="1445" spans="1:3" x14ac:dyDescent="0.35">
      <c r="A1445" t="s">
        <v>273</v>
      </c>
      <c r="B1445" t="s">
        <v>276</v>
      </c>
      <c r="C1445" t="s">
        <v>205</v>
      </c>
    </row>
    <row r="1446" spans="1:3" x14ac:dyDescent="0.35">
      <c r="A1446" t="str">
        <f>"=Non-Resident"</f>
        <v>=Non-Resident</v>
      </c>
      <c r="B1446" t="str">
        <f>"=Primary Employee"</f>
        <v>=Primary Employee</v>
      </c>
      <c r="C1446" t="s">
        <v>293</v>
      </c>
    </row>
    <row r="1447" spans="1:3" x14ac:dyDescent="0.35">
      <c r="A1447" t="s">
        <v>578</v>
      </c>
    </row>
    <row r="1449" spans="1:3" x14ac:dyDescent="0.35">
      <c r="A1449" t="s">
        <v>273</v>
      </c>
      <c r="B1449" t="s">
        <v>276</v>
      </c>
      <c r="C1449" t="s">
        <v>309</v>
      </c>
    </row>
    <row r="1450" spans="1:3" x14ac:dyDescent="0.35">
      <c r="A1450" t="str">
        <f>"=Non-Resident"</f>
        <v>=Non-Resident</v>
      </c>
      <c r="B1450" t="str">
        <f>"=Primary Employee"</f>
        <v>=Primary Employee</v>
      </c>
      <c r="C1450" t="s">
        <v>280</v>
      </c>
    </row>
    <row r="1451" spans="1:3" x14ac:dyDescent="0.35">
      <c r="A1451" t="s">
        <v>546</v>
      </c>
    </row>
    <row r="1453" spans="1:3" x14ac:dyDescent="0.35">
      <c r="A1453" t="s">
        <v>273</v>
      </c>
      <c r="B1453" t="s">
        <v>276</v>
      </c>
      <c r="C1453" t="s">
        <v>132</v>
      </c>
    </row>
    <row r="1454" spans="1:3" x14ac:dyDescent="0.35">
      <c r="A1454" t="str">
        <f>"=Non-Resident"</f>
        <v>=Non-Resident</v>
      </c>
      <c r="B1454" t="str">
        <f>"=Primary Employee"</f>
        <v>=Primary Employee</v>
      </c>
      <c r="C1454" t="s">
        <v>280</v>
      </c>
    </row>
    <row r="1455" spans="1:3" x14ac:dyDescent="0.35">
      <c r="A1455" t="s">
        <v>581</v>
      </c>
    </row>
    <row r="1457" spans="1:2" x14ac:dyDescent="0.35">
      <c r="A1457" t="s">
        <v>276</v>
      </c>
      <c r="B1457" t="s">
        <v>307</v>
      </c>
    </row>
    <row r="1458" spans="1:2" x14ac:dyDescent="0.35">
      <c r="A1458" t="str">
        <f>"=Secondary Employee"</f>
        <v>=Secondary Employee</v>
      </c>
      <c r="B1458" t="s">
        <v>280</v>
      </c>
    </row>
    <row r="1459" spans="1:2" x14ac:dyDescent="0.35">
      <c r="A1459" t="s">
        <v>547</v>
      </c>
    </row>
    <row r="1461" spans="1:2" x14ac:dyDescent="0.35">
      <c r="A1461" t="s">
        <v>276</v>
      </c>
      <c r="B1461" t="s">
        <v>205</v>
      </c>
    </row>
    <row r="1462" spans="1:2" x14ac:dyDescent="0.35">
      <c r="A1462" t="str">
        <f>"=Secondary Employee"</f>
        <v>=Secondary Employee</v>
      </c>
      <c r="B1462" t="s">
        <v>280</v>
      </c>
    </row>
    <row r="1463" spans="1:2" x14ac:dyDescent="0.35">
      <c r="A1463" t="s">
        <v>548</v>
      </c>
    </row>
    <row r="1465" spans="1:2" x14ac:dyDescent="0.35">
      <c r="A1465" t="s">
        <v>276</v>
      </c>
      <c r="B1465" t="s">
        <v>309</v>
      </c>
    </row>
    <row r="1466" spans="1:2" x14ac:dyDescent="0.35">
      <c r="A1466" t="str">
        <f>"=Secondary Employee"</f>
        <v>=Secondary Employee</v>
      </c>
      <c r="B1466" t="s">
        <v>280</v>
      </c>
    </row>
    <row r="1467" spans="1:2" x14ac:dyDescent="0.35">
      <c r="A1467" t="s">
        <v>549</v>
      </c>
    </row>
    <row r="1469" spans="1:2" x14ac:dyDescent="0.35">
      <c r="A1469" t="s">
        <v>276</v>
      </c>
      <c r="B1469" t="s">
        <v>132</v>
      </c>
    </row>
    <row r="1470" spans="1:2" x14ac:dyDescent="0.35">
      <c r="A1470" t="str">
        <f>"=Secondary Employee"</f>
        <v>=Secondary Employee</v>
      </c>
      <c r="B1470" t="s">
        <v>280</v>
      </c>
    </row>
    <row r="1471" spans="1:2" x14ac:dyDescent="0.35">
      <c r="A1471" t="s">
        <v>554</v>
      </c>
    </row>
    <row r="1473" spans="1:2" x14ac:dyDescent="0.35">
      <c r="A1473" t="s">
        <v>273</v>
      </c>
      <c r="B1473" t="s">
        <v>211</v>
      </c>
    </row>
    <row r="1474" spans="1:2" x14ac:dyDescent="0.35">
      <c r="A1474" t="str">
        <f>"=Resident"</f>
        <v>=Resident</v>
      </c>
      <c r="B1474" t="s">
        <v>293</v>
      </c>
    </row>
    <row r="1475" spans="1:2" x14ac:dyDescent="0.35">
      <c r="A1475" t="s">
        <v>571</v>
      </c>
    </row>
    <row r="1477" spans="1:2" x14ac:dyDescent="0.35">
      <c r="A1477" t="s">
        <v>273</v>
      </c>
      <c r="B1477" t="s">
        <v>211</v>
      </c>
    </row>
    <row r="1478" spans="1:2" x14ac:dyDescent="0.35">
      <c r="A1478" t="str">
        <f>"=Non-Resident"</f>
        <v>=Non-Resident</v>
      </c>
      <c r="B1478" t="s">
        <v>280</v>
      </c>
    </row>
    <row r="1479" spans="1:2" x14ac:dyDescent="0.35">
      <c r="A1479" t="s">
        <v>582</v>
      </c>
    </row>
    <row r="1481" spans="1:2" x14ac:dyDescent="0.35">
      <c r="A1481" t="s">
        <v>586</v>
      </c>
    </row>
    <row r="1482" spans="1:2" x14ac:dyDescent="0.35">
      <c r="A1482" t="s">
        <v>293</v>
      </c>
    </row>
    <row r="1483" spans="1:2" x14ac:dyDescent="0.35">
      <c r="A1483" t="s">
        <v>587</v>
      </c>
    </row>
    <row r="1485" spans="1:2" x14ac:dyDescent="0.35">
      <c r="A1485" t="s">
        <v>314</v>
      </c>
    </row>
    <row r="1486" spans="1:2" x14ac:dyDescent="0.35">
      <c r="A1486" t="str">
        <f>"=???????????????????????????????????????????????????*"</f>
        <v>=???????????????????????????????????????????????????*</v>
      </c>
    </row>
    <row r="1487" spans="1:2" x14ac:dyDescent="0.35">
      <c r="A1487" t="s">
        <v>595</v>
      </c>
    </row>
    <row r="1489" spans="1:41" x14ac:dyDescent="0.35">
      <c r="A1489" t="s">
        <v>327</v>
      </c>
    </row>
    <row r="1490" spans="1:41" x14ac:dyDescent="0.35">
      <c r="A1490" t="str">
        <f>"=?????????????????????*"</f>
        <v>=?????????????????????*</v>
      </c>
    </row>
    <row r="1491" spans="1:41" x14ac:dyDescent="0.35">
      <c r="A1491" s="74" t="s">
        <v>599</v>
      </c>
    </row>
    <row r="1493" spans="1:41" x14ac:dyDescent="0.35">
      <c r="A1493" t="s">
        <v>131</v>
      </c>
    </row>
    <row r="1494" spans="1:41" ht="14.25" customHeight="1" x14ac:dyDescent="0.35">
      <c r="A1494" t="s">
        <v>533</v>
      </c>
    </row>
    <row r="1495" spans="1:41" x14ac:dyDescent="0.35">
      <c r="A1495" s="74" t="s">
        <v>606</v>
      </c>
    </row>
    <row r="1496" spans="1:41" x14ac:dyDescent="0.35">
      <c r="A1496" s="74"/>
    </row>
    <row r="1497" spans="1:41" x14ac:dyDescent="0.35">
      <c r="A1497" s="74" t="s">
        <v>352</v>
      </c>
      <c r="B1497" t="s">
        <v>309</v>
      </c>
    </row>
    <row r="1498" spans="1:41" x14ac:dyDescent="0.35">
      <c r="A1498" s="74" t="s">
        <v>746</v>
      </c>
      <c r="B1498" t="s">
        <v>280</v>
      </c>
    </row>
    <row r="1499" spans="1:41" x14ac:dyDescent="0.35">
      <c r="A1499" s="74" t="s">
        <v>751</v>
      </c>
    </row>
    <row r="1501" spans="1:41" x14ac:dyDescent="0.35">
      <c r="A1501" t="s">
        <v>335</v>
      </c>
      <c r="B1501" t="s">
        <v>314</v>
      </c>
      <c r="C1501" t="s">
        <v>100</v>
      </c>
      <c r="D1501" t="s">
        <v>352</v>
      </c>
      <c r="E1501" t="s">
        <v>273</v>
      </c>
      <c r="F1501" t="s">
        <v>276</v>
      </c>
      <c r="G1501" t="s">
        <v>327</v>
      </c>
      <c r="H1501" t="s">
        <v>368</v>
      </c>
      <c r="I1501" t="s">
        <v>369</v>
      </c>
      <c r="J1501" t="s">
        <v>370</v>
      </c>
      <c r="K1501" t="s">
        <v>371</v>
      </c>
      <c r="L1501" t="s">
        <v>372</v>
      </c>
      <c r="M1501" t="s">
        <v>373</v>
      </c>
      <c r="N1501" t="s">
        <v>374</v>
      </c>
      <c r="O1501" t="s">
        <v>375</v>
      </c>
      <c r="P1501" t="s">
        <v>279</v>
      </c>
      <c r="Q1501" t="s">
        <v>586</v>
      </c>
      <c r="R1501" t="s">
        <v>124</v>
      </c>
      <c r="S1501" t="s">
        <v>202</v>
      </c>
      <c r="T1501" t="s">
        <v>294</v>
      </c>
      <c r="U1501" t="s">
        <v>295</v>
      </c>
      <c r="V1501" t="s">
        <v>296</v>
      </c>
      <c r="W1501" t="s">
        <v>282</v>
      </c>
      <c r="X1501" t="s">
        <v>297</v>
      </c>
      <c r="Y1501" t="s">
        <v>283</v>
      </c>
      <c r="Z1501" t="s">
        <v>284</v>
      </c>
      <c r="AA1501" t="s">
        <v>285</v>
      </c>
      <c r="AB1501" t="s">
        <v>307</v>
      </c>
      <c r="AC1501" t="s">
        <v>287</v>
      </c>
      <c r="AD1501" t="s">
        <v>205</v>
      </c>
      <c r="AE1501" t="s">
        <v>309</v>
      </c>
      <c r="AF1501" t="s">
        <v>289</v>
      </c>
      <c r="AG1501" t="s">
        <v>208</v>
      </c>
      <c r="AH1501" t="s">
        <v>237</v>
      </c>
      <c r="AI1501" t="s">
        <v>311</v>
      </c>
      <c r="AJ1501" t="s">
        <v>132</v>
      </c>
      <c r="AK1501" t="s">
        <v>211</v>
      </c>
      <c r="AL1501" t="s">
        <v>242</v>
      </c>
      <c r="AM1501" t="s">
        <v>214</v>
      </c>
      <c r="AN1501" t="s">
        <v>134</v>
      </c>
      <c r="AO1501" t="s">
        <v>131</v>
      </c>
    </row>
    <row r="1520" spans="1:1" x14ac:dyDescent="0.35">
      <c r="A1520" t="s">
        <v>382</v>
      </c>
    </row>
    <row r="1521" spans="1:4" x14ac:dyDescent="0.35">
      <c r="A1521" t="s">
        <v>194</v>
      </c>
      <c r="B1521" t="s">
        <v>195</v>
      </c>
      <c r="C1521" t="s">
        <v>196</v>
      </c>
      <c r="D1521" t="s">
        <v>197</v>
      </c>
    </row>
    <row r="1522" spans="1:4" x14ac:dyDescent="0.35">
      <c r="A1522" t="s">
        <v>198</v>
      </c>
      <c r="B1522">
        <v>1401</v>
      </c>
      <c r="C1522" t="s">
        <v>383</v>
      </c>
      <c r="D1522" t="s">
        <v>297</v>
      </c>
    </row>
    <row r="1523" spans="1:4" x14ac:dyDescent="0.35">
      <c r="A1523" t="s">
        <v>200</v>
      </c>
      <c r="B1523">
        <v>1405</v>
      </c>
      <c r="C1523" t="s">
        <v>384</v>
      </c>
      <c r="D1523" t="s">
        <v>283</v>
      </c>
    </row>
    <row r="1524" spans="1:4" x14ac:dyDescent="0.35">
      <c r="A1524" t="s">
        <v>203</v>
      </c>
      <c r="B1524">
        <v>1409</v>
      </c>
      <c r="C1524" t="s">
        <v>204</v>
      </c>
      <c r="D1524" t="s">
        <v>294</v>
      </c>
    </row>
    <row r="1525" spans="1:4" x14ac:dyDescent="0.35">
      <c r="A1525" t="s">
        <v>206</v>
      </c>
      <c r="B1525">
        <v>1414</v>
      </c>
      <c r="C1525" t="s">
        <v>536</v>
      </c>
      <c r="D1525" t="s">
        <v>282</v>
      </c>
    </row>
    <row r="1526" spans="1:4" x14ac:dyDescent="0.35">
      <c r="A1526" t="s">
        <v>209</v>
      </c>
      <c r="B1526">
        <v>1419</v>
      </c>
      <c r="C1526" t="s">
        <v>537</v>
      </c>
      <c r="D1526" t="s">
        <v>283</v>
      </c>
    </row>
    <row r="1527" spans="1:4" x14ac:dyDescent="0.35">
      <c r="A1527" t="s">
        <v>212</v>
      </c>
      <c r="B1527">
        <v>1423</v>
      </c>
      <c r="C1527" t="s">
        <v>594</v>
      </c>
      <c r="D1527" t="s">
        <v>315</v>
      </c>
    </row>
    <row r="1528" spans="1:4" x14ac:dyDescent="0.35">
      <c r="A1528" t="s">
        <v>215</v>
      </c>
      <c r="B1528">
        <v>1427</v>
      </c>
      <c r="C1528" t="s">
        <v>604</v>
      </c>
      <c r="D1528" t="s">
        <v>124</v>
      </c>
    </row>
    <row r="1535" spans="1:4" x14ac:dyDescent="0.35">
      <c r="A1535" t="s">
        <v>124</v>
      </c>
    </row>
    <row r="1536" spans="1:4" x14ac:dyDescent="0.35">
      <c r="A1536" t="s">
        <v>280</v>
      </c>
    </row>
    <row r="1537" spans="1:2" x14ac:dyDescent="0.35">
      <c r="A1537" t="s">
        <v>385</v>
      </c>
    </row>
    <row r="1539" spans="1:2" x14ac:dyDescent="0.35">
      <c r="A1539" t="s">
        <v>202</v>
      </c>
    </row>
    <row r="1540" spans="1:2" x14ac:dyDescent="0.35">
      <c r="A1540" t="s">
        <v>293</v>
      </c>
    </row>
    <row r="1541" spans="1:2" x14ac:dyDescent="0.35">
      <c r="A1541" t="s">
        <v>386</v>
      </c>
    </row>
    <row r="1543" spans="1:2" x14ac:dyDescent="0.35">
      <c r="A1543" t="s">
        <v>279</v>
      </c>
    </row>
    <row r="1544" spans="1:2" x14ac:dyDescent="0.35">
      <c r="A1544" t="s">
        <v>293</v>
      </c>
    </row>
    <row r="1545" spans="1:2" x14ac:dyDescent="0.35">
      <c r="A1545" t="s">
        <v>387</v>
      </c>
    </row>
    <row r="1547" spans="1:2" x14ac:dyDescent="0.35">
      <c r="A1547" t="s">
        <v>315</v>
      </c>
      <c r="B1547" t="s">
        <v>315</v>
      </c>
    </row>
    <row r="1548" spans="1:2" x14ac:dyDescent="0.35">
      <c r="A1548" t="s">
        <v>533</v>
      </c>
    </row>
    <row r="1549" spans="1:2" x14ac:dyDescent="0.35">
      <c r="B1549" t="s">
        <v>534</v>
      </c>
    </row>
    <row r="1550" spans="1:2" x14ac:dyDescent="0.35">
      <c r="A1550" t="s">
        <v>538</v>
      </c>
    </row>
    <row r="1552" spans="1:2" x14ac:dyDescent="0.35">
      <c r="A1552" t="s">
        <v>202</v>
      </c>
      <c r="B1552" t="s">
        <v>202</v>
      </c>
    </row>
    <row r="1553" spans="1:8" x14ac:dyDescent="0.35">
      <c r="A1553" t="s">
        <v>533</v>
      </c>
    </row>
    <row r="1554" spans="1:8" x14ac:dyDescent="0.35">
      <c r="B1554" t="s">
        <v>534</v>
      </c>
    </row>
    <row r="1555" spans="1:8" x14ac:dyDescent="0.35">
      <c r="A1555" t="s">
        <v>535</v>
      </c>
    </row>
    <row r="1557" spans="1:8" x14ac:dyDescent="0.35">
      <c r="A1557" t="s">
        <v>314</v>
      </c>
    </row>
    <row r="1558" spans="1:8" x14ac:dyDescent="0.35">
      <c r="A1558" t="str">
        <f>"=???????????????????????????????????????????????????*"</f>
        <v>=???????????????????????????????????????????????????*</v>
      </c>
    </row>
    <row r="1559" spans="1:8" x14ac:dyDescent="0.35">
      <c r="A1559" t="s">
        <v>595</v>
      </c>
    </row>
    <row r="1561" spans="1:8" x14ac:dyDescent="0.35">
      <c r="A1561" t="s">
        <v>602</v>
      </c>
    </row>
    <row r="1562" spans="1:8" x14ac:dyDescent="0.35">
      <c r="A1562" t="str">
        <f>"=?????????????????????*"</f>
        <v>=?????????????????????*</v>
      </c>
    </row>
    <row r="1563" spans="1:8" x14ac:dyDescent="0.35">
      <c r="A1563" s="74" t="s">
        <v>603</v>
      </c>
    </row>
    <row r="1565" spans="1:8" x14ac:dyDescent="0.35">
      <c r="A1565" t="s">
        <v>335</v>
      </c>
      <c r="B1565" t="s">
        <v>314</v>
      </c>
      <c r="C1565" t="s">
        <v>602</v>
      </c>
      <c r="D1565" t="s">
        <v>389</v>
      </c>
      <c r="E1565" t="s">
        <v>390</v>
      </c>
      <c r="F1565" t="s">
        <v>315</v>
      </c>
      <c r="G1565" t="s">
        <v>124</v>
      </c>
      <c r="H1565" t="s">
        <v>202</v>
      </c>
    </row>
    <row r="1627" spans="1:4" x14ac:dyDescent="0.35">
      <c r="A1627" t="s">
        <v>675</v>
      </c>
    </row>
    <row r="1628" spans="1:4" x14ac:dyDescent="0.35">
      <c r="A1628" t="s">
        <v>194</v>
      </c>
      <c r="B1628" t="s">
        <v>195</v>
      </c>
      <c r="C1628" t="s">
        <v>196</v>
      </c>
      <c r="D1628" t="s">
        <v>197</v>
      </c>
    </row>
    <row r="1629" spans="1:4" x14ac:dyDescent="0.35">
      <c r="A1629" t="s">
        <v>198</v>
      </c>
      <c r="B1629">
        <v>1520</v>
      </c>
      <c r="C1629" t="s">
        <v>383</v>
      </c>
      <c r="D1629" t="s">
        <v>279</v>
      </c>
    </row>
    <row r="1630" spans="1:4" x14ac:dyDescent="0.35">
      <c r="A1630" t="s">
        <v>200</v>
      </c>
      <c r="B1630">
        <v>1524</v>
      </c>
      <c r="C1630" t="s">
        <v>384</v>
      </c>
      <c r="D1630" t="s">
        <v>315</v>
      </c>
    </row>
    <row r="1631" spans="1:4" x14ac:dyDescent="0.35">
      <c r="A1631" t="s">
        <v>203</v>
      </c>
      <c r="B1631">
        <v>1528</v>
      </c>
      <c r="C1631" t="s">
        <v>204</v>
      </c>
      <c r="D1631" t="s">
        <v>124</v>
      </c>
    </row>
    <row r="1632" spans="1:4" x14ac:dyDescent="0.35">
      <c r="A1632" t="s">
        <v>206</v>
      </c>
      <c r="B1632">
        <v>1532</v>
      </c>
      <c r="C1632" t="s">
        <v>207</v>
      </c>
      <c r="D1632" t="s">
        <v>202</v>
      </c>
    </row>
    <row r="1633" spans="1:4" x14ac:dyDescent="0.35">
      <c r="A1633" t="s">
        <v>209</v>
      </c>
      <c r="B1633">
        <v>1536</v>
      </c>
      <c r="C1633" t="s">
        <v>333</v>
      </c>
      <c r="D1633" t="s">
        <v>294</v>
      </c>
    </row>
    <row r="1634" spans="1:4" x14ac:dyDescent="0.35">
      <c r="A1634" t="s">
        <v>212</v>
      </c>
      <c r="B1634">
        <v>1540</v>
      </c>
      <c r="C1634" t="s">
        <v>668</v>
      </c>
      <c r="D1634" t="s">
        <v>282</v>
      </c>
    </row>
    <row r="1635" spans="1:4" x14ac:dyDescent="0.35">
      <c r="A1635" t="s">
        <v>215</v>
      </c>
      <c r="B1635">
        <v>1544</v>
      </c>
      <c r="C1635" t="s">
        <v>216</v>
      </c>
      <c r="D1635" t="s">
        <v>297</v>
      </c>
    </row>
    <row r="1636" spans="1:4" x14ac:dyDescent="0.35">
      <c r="A1636" t="s">
        <v>217</v>
      </c>
      <c r="B1636">
        <v>1548</v>
      </c>
      <c r="C1636" t="s">
        <v>669</v>
      </c>
      <c r="D1636" t="s">
        <v>283</v>
      </c>
    </row>
    <row r="1637" spans="1:4" x14ac:dyDescent="0.35">
      <c r="A1637" t="s">
        <v>219</v>
      </c>
      <c r="B1637">
        <v>1552</v>
      </c>
      <c r="C1637" t="s">
        <v>670</v>
      </c>
      <c r="D1637" t="s">
        <v>283</v>
      </c>
    </row>
    <row r="1638" spans="1:4" x14ac:dyDescent="0.35">
      <c r="A1638" t="s">
        <v>222</v>
      </c>
      <c r="B1638">
        <v>1556</v>
      </c>
      <c r="C1638" t="s">
        <v>671</v>
      </c>
      <c r="D1638" t="s">
        <v>283</v>
      </c>
    </row>
    <row r="1639" spans="1:4" x14ac:dyDescent="0.35">
      <c r="A1639" t="s">
        <v>225</v>
      </c>
      <c r="B1639">
        <v>1560</v>
      </c>
      <c r="C1639" t="s">
        <v>226</v>
      </c>
      <c r="D1639" t="s">
        <v>284</v>
      </c>
    </row>
    <row r="1640" spans="1:4" x14ac:dyDescent="0.35">
      <c r="A1640" t="s">
        <v>228</v>
      </c>
      <c r="B1640">
        <v>1564</v>
      </c>
      <c r="C1640" t="s">
        <v>229</v>
      </c>
      <c r="D1640" t="s">
        <v>285</v>
      </c>
    </row>
    <row r="1641" spans="1:4" x14ac:dyDescent="0.35">
      <c r="A1641" t="s">
        <v>231</v>
      </c>
      <c r="B1641">
        <v>1568</v>
      </c>
      <c r="C1641" t="s">
        <v>672</v>
      </c>
      <c r="D1641" t="s">
        <v>307</v>
      </c>
    </row>
    <row r="1642" spans="1:4" x14ac:dyDescent="0.35">
      <c r="A1642" t="s">
        <v>234</v>
      </c>
      <c r="B1642">
        <v>1572</v>
      </c>
      <c r="C1642" t="s">
        <v>673</v>
      </c>
      <c r="D1642" t="s">
        <v>307</v>
      </c>
    </row>
    <row r="1643" spans="1:4" x14ac:dyDescent="0.35">
      <c r="A1643" t="s">
        <v>236</v>
      </c>
      <c r="B1643">
        <v>1576</v>
      </c>
      <c r="C1643" t="s">
        <v>674</v>
      </c>
      <c r="D1643" t="s">
        <v>287</v>
      </c>
    </row>
    <row r="1654" spans="1:1" x14ac:dyDescent="0.35">
      <c r="A1654" s="27" t="s">
        <v>633</v>
      </c>
    </row>
    <row r="1655" spans="1:1" x14ac:dyDescent="0.35">
      <c r="A1655" t="str">
        <f>"=???????????????????????????????????????????????????*"</f>
        <v>=???????????????????????????????????????????????????*</v>
      </c>
    </row>
    <row r="1656" spans="1:1" x14ac:dyDescent="0.35">
      <c r="A1656" s="74" t="s">
        <v>647</v>
      </c>
    </row>
    <row r="1658" spans="1:1" x14ac:dyDescent="0.35">
      <c r="A1658" s="27" t="s">
        <v>634</v>
      </c>
    </row>
    <row r="1659" spans="1:1" x14ac:dyDescent="0.35">
      <c r="A1659" t="str">
        <f>"=???????????????????????????????????????????????????*"</f>
        <v>=???????????????????????????????????????????????????*</v>
      </c>
    </row>
    <row r="1660" spans="1:1" x14ac:dyDescent="0.35">
      <c r="A1660" s="74" t="s">
        <v>646</v>
      </c>
    </row>
    <row r="1662" spans="1:1" x14ac:dyDescent="0.35">
      <c r="A1662" s="27" t="s">
        <v>635</v>
      </c>
    </row>
    <row r="1663" spans="1:1" x14ac:dyDescent="0.35">
      <c r="A1663" t="str">
        <f>"=???????????????????????????????*"</f>
        <v>=???????????????????????????????*</v>
      </c>
    </row>
    <row r="1664" spans="1:1" x14ac:dyDescent="0.35">
      <c r="A1664" s="74" t="s">
        <v>645</v>
      </c>
    </row>
    <row r="1666" spans="1:7" x14ac:dyDescent="0.35">
      <c r="A1666" s="27" t="s">
        <v>331</v>
      </c>
    </row>
    <row r="1667" spans="1:7" x14ac:dyDescent="0.35">
      <c r="A1667" t="str">
        <f>"=????????????*"</f>
        <v>=????????????*</v>
      </c>
    </row>
    <row r="1668" spans="1:7" x14ac:dyDescent="0.35">
      <c r="A1668" s="74" t="s">
        <v>644</v>
      </c>
    </row>
    <row r="1670" spans="1:7" x14ac:dyDescent="0.35">
      <c r="A1670" s="27" t="s">
        <v>636</v>
      </c>
      <c r="B1670" s="27" t="s">
        <v>636</v>
      </c>
    </row>
    <row r="1671" spans="1:7" x14ac:dyDescent="0.35">
      <c r="A1671" t="s">
        <v>293</v>
      </c>
      <c r="B1671" t="s">
        <v>692</v>
      </c>
    </row>
    <row r="1672" spans="1:7" x14ac:dyDescent="0.35">
      <c r="A1672" s="74" t="s">
        <v>648</v>
      </c>
      <c r="G1672" s="150"/>
    </row>
    <row r="1673" spans="1:7" x14ac:dyDescent="0.35">
      <c r="G1673" s="150"/>
    </row>
    <row r="1674" spans="1:7" x14ac:dyDescent="0.35">
      <c r="A1674" s="27" t="s">
        <v>638</v>
      </c>
      <c r="B1674" t="s">
        <v>638</v>
      </c>
      <c r="C1674" t="s">
        <v>638</v>
      </c>
      <c r="D1674" t="s">
        <v>638</v>
      </c>
      <c r="E1674" t="s">
        <v>638</v>
      </c>
      <c r="F1674" t="s">
        <v>638</v>
      </c>
      <c r="G1674" s="151"/>
    </row>
    <row r="1675" spans="1:7" x14ac:dyDescent="0.35">
      <c r="A1675" t="s">
        <v>649</v>
      </c>
      <c r="B1675" t="s">
        <v>650</v>
      </c>
      <c r="C1675" t="s">
        <v>651</v>
      </c>
      <c r="D1675" t="s">
        <v>652</v>
      </c>
      <c r="E1675" t="s">
        <v>653</v>
      </c>
      <c r="F1675" t="s">
        <v>654</v>
      </c>
      <c r="G1675" s="150"/>
    </row>
    <row r="1676" spans="1:7" x14ac:dyDescent="0.35">
      <c r="A1676" s="74" t="s">
        <v>655</v>
      </c>
      <c r="G1676" s="150"/>
    </row>
    <row r="1677" spans="1:7" ht="15" thickBot="1" x14ac:dyDescent="0.4">
      <c r="G1677" s="152"/>
    </row>
    <row r="1678" spans="1:7" x14ac:dyDescent="0.35">
      <c r="A1678" s="27" t="s">
        <v>637</v>
      </c>
    </row>
    <row r="1679" spans="1:7" x14ac:dyDescent="0.35">
      <c r="A1679" t="s">
        <v>293</v>
      </c>
    </row>
    <row r="1680" spans="1:7" x14ac:dyDescent="0.35">
      <c r="A1680" s="74" t="s">
        <v>656</v>
      </c>
    </row>
    <row r="1682" spans="1:4" x14ac:dyDescent="0.35">
      <c r="A1682" s="27" t="s">
        <v>638</v>
      </c>
      <c r="B1682" t="s">
        <v>640</v>
      </c>
    </row>
    <row r="1683" spans="1:4" x14ac:dyDescent="0.35">
      <c r="A1683" s="74" t="s">
        <v>657</v>
      </c>
      <c r="B1683" t="s">
        <v>658</v>
      </c>
    </row>
    <row r="1684" spans="1:4" x14ac:dyDescent="0.35">
      <c r="A1684" s="74" t="s">
        <v>659</v>
      </c>
    </row>
    <row r="1686" spans="1:4" x14ac:dyDescent="0.35">
      <c r="A1686" s="27" t="s">
        <v>638</v>
      </c>
      <c r="B1686" t="s">
        <v>640</v>
      </c>
    </row>
    <row r="1687" spans="1:4" x14ac:dyDescent="0.35">
      <c r="A1687" s="74" t="s">
        <v>660</v>
      </c>
      <c r="B1687" t="s">
        <v>661</v>
      </c>
    </row>
    <row r="1688" spans="1:4" x14ac:dyDescent="0.35">
      <c r="A1688" s="74" t="s">
        <v>662</v>
      </c>
    </row>
    <row r="1690" spans="1:4" x14ac:dyDescent="0.35">
      <c r="A1690" s="27" t="s">
        <v>638</v>
      </c>
      <c r="B1690" s="27" t="s">
        <v>638</v>
      </c>
      <c r="C1690" t="s">
        <v>640</v>
      </c>
      <c r="D1690" t="s">
        <v>640</v>
      </c>
    </row>
    <row r="1691" spans="1:4" x14ac:dyDescent="0.35">
      <c r="A1691" s="74" t="s">
        <v>652</v>
      </c>
      <c r="B1691" s="74" t="s">
        <v>654</v>
      </c>
      <c r="C1691" t="s">
        <v>689</v>
      </c>
      <c r="D1691" t="s">
        <v>690</v>
      </c>
    </row>
    <row r="1692" spans="1:4" x14ac:dyDescent="0.35">
      <c r="A1692" s="74" t="s">
        <v>691</v>
      </c>
    </row>
    <row r="1694" spans="1:4" x14ac:dyDescent="0.35">
      <c r="A1694" s="27" t="s">
        <v>642</v>
      </c>
    </row>
    <row r="1695" spans="1:4" x14ac:dyDescent="0.35">
      <c r="A1695" t="s">
        <v>293</v>
      </c>
    </row>
    <row r="1696" spans="1:4" x14ac:dyDescent="0.35">
      <c r="A1696" s="74" t="s">
        <v>663</v>
      </c>
    </row>
    <row r="1698" spans="1:2" x14ac:dyDescent="0.35">
      <c r="A1698" s="27" t="s">
        <v>641</v>
      </c>
    </row>
    <row r="1699" spans="1:2" x14ac:dyDescent="0.35">
      <c r="A1699" t="s">
        <v>293</v>
      </c>
    </row>
    <row r="1700" spans="1:2" x14ac:dyDescent="0.35">
      <c r="A1700" s="74" t="s">
        <v>664</v>
      </c>
    </row>
    <row r="1702" spans="1:2" x14ac:dyDescent="0.35">
      <c r="A1702" s="27" t="s">
        <v>638</v>
      </c>
      <c r="B1702" s="27" t="s">
        <v>639</v>
      </c>
    </row>
    <row r="1703" spans="1:2" x14ac:dyDescent="0.35">
      <c r="A1703" s="74" t="s">
        <v>660</v>
      </c>
      <c r="B1703" t="s">
        <v>293</v>
      </c>
    </row>
    <row r="1704" spans="1:2" x14ac:dyDescent="0.35">
      <c r="A1704" s="74" t="s">
        <v>665</v>
      </c>
    </row>
    <row r="1706" spans="1:2" x14ac:dyDescent="0.35">
      <c r="A1706" s="27" t="s">
        <v>638</v>
      </c>
      <c r="B1706" s="27" t="s">
        <v>639</v>
      </c>
    </row>
    <row r="1707" spans="1:2" x14ac:dyDescent="0.35">
      <c r="A1707" s="74" t="s">
        <v>652</v>
      </c>
      <c r="B1707" t="s">
        <v>280</v>
      </c>
    </row>
    <row r="1708" spans="1:2" x14ac:dyDescent="0.35">
      <c r="A1708" s="74" t="s">
        <v>666</v>
      </c>
    </row>
    <row r="1710" spans="1:2" x14ac:dyDescent="0.35">
      <c r="A1710" s="27" t="s">
        <v>643</v>
      </c>
      <c r="B1710" s="27"/>
    </row>
    <row r="1711" spans="1:2" x14ac:dyDescent="0.35">
      <c r="A1711" s="74" t="s">
        <v>280</v>
      </c>
    </row>
    <row r="1712" spans="1:2" x14ac:dyDescent="0.35">
      <c r="A1712" s="74" t="s">
        <v>667</v>
      </c>
    </row>
    <row r="1714" spans="1:12" s="27" customFormat="1" x14ac:dyDescent="0.35">
      <c r="A1714" s="27" t="s">
        <v>633</v>
      </c>
      <c r="B1714" s="27" t="s">
        <v>634</v>
      </c>
      <c r="C1714" s="27" t="s">
        <v>635</v>
      </c>
      <c r="D1714" s="27" t="s">
        <v>331</v>
      </c>
      <c r="E1714" s="27" t="s">
        <v>636</v>
      </c>
      <c r="F1714" s="27" t="s">
        <v>638</v>
      </c>
      <c r="G1714" s="27" t="s">
        <v>637</v>
      </c>
      <c r="H1714" s="27" t="s">
        <v>640</v>
      </c>
      <c r="I1714" s="27" t="s">
        <v>642</v>
      </c>
      <c r="J1714" s="27" t="s">
        <v>641</v>
      </c>
      <c r="K1714" s="27" t="s">
        <v>639</v>
      </c>
      <c r="L1714" s="27" t="s">
        <v>643</v>
      </c>
    </row>
    <row r="1746" spans="1:4" x14ac:dyDescent="0.35">
      <c r="A1746" t="s">
        <v>717</v>
      </c>
    </row>
    <row r="1747" spans="1:4" x14ac:dyDescent="0.35">
      <c r="A1747" t="s">
        <v>194</v>
      </c>
      <c r="B1747" t="s">
        <v>195</v>
      </c>
      <c r="C1747" t="s">
        <v>196</v>
      </c>
      <c r="D1747" t="s">
        <v>197</v>
      </c>
    </row>
    <row r="1748" spans="1:4" x14ac:dyDescent="0.35">
      <c r="A1748" t="s">
        <v>198</v>
      </c>
      <c r="B1748">
        <v>1631</v>
      </c>
      <c r="C1748" t="s">
        <v>383</v>
      </c>
      <c r="D1748" t="s">
        <v>279</v>
      </c>
    </row>
    <row r="1749" spans="1:4" x14ac:dyDescent="0.35">
      <c r="A1749" t="s">
        <v>200</v>
      </c>
      <c r="B1749">
        <v>1635</v>
      </c>
      <c r="C1749" t="s">
        <v>384</v>
      </c>
      <c r="D1749" t="s">
        <v>315</v>
      </c>
    </row>
    <row r="1750" spans="1:4" x14ac:dyDescent="0.35">
      <c r="A1750" t="s">
        <v>203</v>
      </c>
      <c r="B1750">
        <v>1639</v>
      </c>
      <c r="C1750" t="s">
        <v>204</v>
      </c>
      <c r="D1750" t="s">
        <v>124</v>
      </c>
    </row>
    <row r="1751" spans="1:4" x14ac:dyDescent="0.35">
      <c r="A1751" t="s">
        <v>206</v>
      </c>
      <c r="B1751">
        <v>1643</v>
      </c>
      <c r="C1751" t="s">
        <v>207</v>
      </c>
      <c r="D1751" t="s">
        <v>202</v>
      </c>
    </row>
    <row r="1752" spans="1:4" x14ac:dyDescent="0.35">
      <c r="A1752" t="s">
        <v>209</v>
      </c>
      <c r="B1752">
        <v>1647</v>
      </c>
      <c r="C1752" t="s">
        <v>210</v>
      </c>
      <c r="D1752" t="s">
        <v>294</v>
      </c>
    </row>
    <row r="1765" spans="1:1" x14ac:dyDescent="0.35">
      <c r="A1765" t="s">
        <v>718</v>
      </c>
    </row>
    <row r="1766" spans="1:1" x14ac:dyDescent="0.35">
      <c r="A1766" t="str">
        <f>"=&lt;&gt;||="</f>
        <v>=&lt;&gt;||=</v>
      </c>
    </row>
    <row r="1767" spans="1:1" x14ac:dyDescent="0.35">
      <c r="A1767" s="74"/>
    </row>
    <row r="1769" spans="1:1" x14ac:dyDescent="0.35">
      <c r="A1769" t="s">
        <v>719</v>
      </c>
    </row>
    <row r="1770" spans="1:1" x14ac:dyDescent="0.35">
      <c r="A1770" t="str">
        <f>"=???????????????????????????????????????????????????*"</f>
        <v>=???????????????????????????????????????????????????*</v>
      </c>
    </row>
    <row r="1771" spans="1:1" x14ac:dyDescent="0.35">
      <c r="A1771" s="74" t="s">
        <v>720</v>
      </c>
    </row>
    <row r="1773" spans="1:1" x14ac:dyDescent="0.35">
      <c r="A1773" t="s">
        <v>721</v>
      </c>
    </row>
    <row r="1774" spans="1:1" x14ac:dyDescent="0.35">
      <c r="A1774" t="str">
        <f>"&lt;&gt;???????????"</f>
        <v>&lt;&gt;???????????</v>
      </c>
    </row>
    <row r="1775" spans="1:1" x14ac:dyDescent="0.35">
      <c r="A1775" s="74" t="s">
        <v>644</v>
      </c>
    </row>
    <row r="1777" spans="1:5" x14ac:dyDescent="0.35">
      <c r="A1777" t="s">
        <v>722</v>
      </c>
    </row>
    <row r="1778" spans="1:5" x14ac:dyDescent="0.35">
      <c r="A1778" t="s">
        <v>293</v>
      </c>
    </row>
    <row r="1779" spans="1:5" x14ac:dyDescent="0.35">
      <c r="A1779" s="74" t="s">
        <v>724</v>
      </c>
    </row>
    <row r="1781" spans="1:5" x14ac:dyDescent="0.35">
      <c r="A1781" t="s">
        <v>723</v>
      </c>
    </row>
    <row r="1782" spans="1:5" x14ac:dyDescent="0.35">
      <c r="A1782" t="s">
        <v>280</v>
      </c>
    </row>
    <row r="1783" spans="1:5" x14ac:dyDescent="0.35">
      <c r="A1783" s="74" t="s">
        <v>759</v>
      </c>
    </row>
    <row r="1785" spans="1:5" x14ac:dyDescent="0.35">
      <c r="A1785" t="s">
        <v>718</v>
      </c>
      <c r="B1785" t="s">
        <v>719</v>
      </c>
      <c r="C1785" t="s">
        <v>721</v>
      </c>
      <c r="D1785" t="s">
        <v>722</v>
      </c>
      <c r="E1785" t="s">
        <v>723</v>
      </c>
    </row>
    <row r="1817" spans="1:4" x14ac:dyDescent="0.35">
      <c r="A1817" t="s">
        <v>725</v>
      </c>
    </row>
    <row r="1818" spans="1:4" x14ac:dyDescent="0.35">
      <c r="A1818" t="s">
        <v>194</v>
      </c>
      <c r="B1818" t="s">
        <v>195</v>
      </c>
      <c r="C1818" t="s">
        <v>196</v>
      </c>
      <c r="D1818" t="s">
        <v>197</v>
      </c>
    </row>
    <row r="1819" spans="1:4" x14ac:dyDescent="0.35">
      <c r="A1819" t="s">
        <v>198</v>
      </c>
      <c r="B1819">
        <v>1701</v>
      </c>
      <c r="C1819" t="s">
        <v>383</v>
      </c>
      <c r="D1819" t="s">
        <v>279</v>
      </c>
    </row>
    <row r="1820" spans="1:4" x14ac:dyDescent="0.35">
      <c r="A1820" t="s">
        <v>200</v>
      </c>
      <c r="B1820">
        <v>1705</v>
      </c>
      <c r="C1820" t="s">
        <v>384</v>
      </c>
      <c r="D1820" t="s">
        <v>315</v>
      </c>
    </row>
    <row r="1821" spans="1:4" x14ac:dyDescent="0.35">
      <c r="A1821" t="s">
        <v>203</v>
      </c>
      <c r="B1821">
        <v>1709</v>
      </c>
      <c r="C1821" t="s">
        <v>204</v>
      </c>
      <c r="D1821" t="s">
        <v>124</v>
      </c>
    </row>
    <row r="1822" spans="1:4" x14ac:dyDescent="0.35">
      <c r="A1822" t="s">
        <v>206</v>
      </c>
      <c r="B1822">
        <v>1713</v>
      </c>
      <c r="C1822" t="s">
        <v>207</v>
      </c>
      <c r="D1822" t="s">
        <v>202</v>
      </c>
    </row>
    <row r="1823" spans="1:4" x14ac:dyDescent="0.35">
      <c r="A1823" t="s">
        <v>209</v>
      </c>
      <c r="B1823">
        <v>1717</v>
      </c>
      <c r="C1823" t="s">
        <v>210</v>
      </c>
      <c r="D1823" t="s">
        <v>294</v>
      </c>
    </row>
    <row r="1835" spans="1:1" x14ac:dyDescent="0.35">
      <c r="A1835" s="27" t="s">
        <v>726</v>
      </c>
    </row>
    <row r="1836" spans="1:1" x14ac:dyDescent="0.35">
      <c r="A1836" t="s">
        <v>293</v>
      </c>
    </row>
    <row r="1837" spans="1:1" x14ac:dyDescent="0.35">
      <c r="A1837" s="74" t="s">
        <v>727</v>
      </c>
    </row>
    <row r="1839" spans="1:1" x14ac:dyDescent="0.35">
      <c r="A1839" s="27" t="s">
        <v>331</v>
      </c>
    </row>
    <row r="1840" spans="1:1" x14ac:dyDescent="0.35">
      <c r="A1840" t="str">
        <f>"=????????????*"</f>
        <v>=????????????*</v>
      </c>
    </row>
    <row r="1841" spans="1:1" x14ac:dyDescent="0.35">
      <c r="A1841" s="74" t="s">
        <v>644</v>
      </c>
    </row>
    <row r="1843" spans="1:1" x14ac:dyDescent="0.35">
      <c r="A1843" s="27" t="s">
        <v>635</v>
      </c>
    </row>
    <row r="1844" spans="1:1" x14ac:dyDescent="0.35">
      <c r="A1844" t="str">
        <f>"=???????????????????????????????*"</f>
        <v>=???????????????????????????????*</v>
      </c>
    </row>
    <row r="1845" spans="1:1" x14ac:dyDescent="0.35">
      <c r="A1845" s="74" t="s">
        <v>645</v>
      </c>
    </row>
    <row r="1847" spans="1:1" x14ac:dyDescent="0.35">
      <c r="A1847" s="27" t="s">
        <v>634</v>
      </c>
    </row>
    <row r="1848" spans="1:1" x14ac:dyDescent="0.35">
      <c r="A1848" t="str">
        <f>"=???????????????????????????????????????????????????*"</f>
        <v>=???????????????????????????????????????????????????*</v>
      </c>
    </row>
    <row r="1849" spans="1:1" x14ac:dyDescent="0.35">
      <c r="A1849" s="74" t="s">
        <v>646</v>
      </c>
    </row>
    <row r="1851" spans="1:1" x14ac:dyDescent="0.35">
      <c r="A1851" s="27" t="s">
        <v>637</v>
      </c>
    </row>
    <row r="1852" spans="1:1" x14ac:dyDescent="0.35">
      <c r="A1852" t="s">
        <v>293</v>
      </c>
    </row>
    <row r="1853" spans="1:1" x14ac:dyDescent="0.35">
      <c r="A1853" s="74" t="s">
        <v>656</v>
      </c>
    </row>
    <row r="1855" spans="1:1" x14ac:dyDescent="0.35">
      <c r="A1855" s="27"/>
    </row>
    <row r="1856" spans="1:1" x14ac:dyDescent="0.35">
      <c r="A1856" s="74"/>
    </row>
    <row r="1857" spans="1:6" x14ac:dyDescent="0.35">
      <c r="A1857" s="74"/>
    </row>
    <row r="1859" spans="1:6" x14ac:dyDescent="0.35">
      <c r="A1859" s="27" t="s">
        <v>726</v>
      </c>
      <c r="B1859" s="27" t="s">
        <v>331</v>
      </c>
      <c r="C1859" s="27" t="s">
        <v>635</v>
      </c>
      <c r="D1859" s="27" t="s">
        <v>634</v>
      </c>
      <c r="E1859" s="27" t="s">
        <v>637</v>
      </c>
      <c r="F1859" s="27"/>
    </row>
    <row r="1869" spans="1:6" x14ac:dyDescent="0.35">
      <c r="A1869" t="s">
        <v>733</v>
      </c>
    </row>
    <row r="1870" spans="1:6" x14ac:dyDescent="0.35">
      <c r="A1870" t="s">
        <v>194</v>
      </c>
      <c r="B1870" t="s">
        <v>195</v>
      </c>
      <c r="C1870" t="s">
        <v>196</v>
      </c>
      <c r="D1870" t="s">
        <v>197</v>
      </c>
    </row>
    <row r="1871" spans="1:6" x14ac:dyDescent="0.35">
      <c r="A1871" t="s">
        <v>198</v>
      </c>
      <c r="B1871">
        <v>1490</v>
      </c>
      <c r="C1871" t="s">
        <v>383</v>
      </c>
      <c r="D1871" t="s">
        <v>279</v>
      </c>
    </row>
    <row r="1872" spans="1:6" x14ac:dyDescent="0.35">
      <c r="A1872" t="s">
        <v>200</v>
      </c>
      <c r="B1872">
        <v>1494</v>
      </c>
      <c r="C1872" t="s">
        <v>384</v>
      </c>
      <c r="D1872" t="s">
        <v>315</v>
      </c>
    </row>
    <row r="1873" spans="1:4" x14ac:dyDescent="0.35">
      <c r="A1873" t="s">
        <v>203</v>
      </c>
      <c r="B1873">
        <v>1498</v>
      </c>
      <c r="C1873" t="s">
        <v>204</v>
      </c>
      <c r="D1873" t="s">
        <v>124</v>
      </c>
    </row>
    <row r="1874" spans="1:4" x14ac:dyDescent="0.35">
      <c r="A1874" t="s">
        <v>206</v>
      </c>
      <c r="B1874">
        <v>1502</v>
      </c>
      <c r="C1874" t="s">
        <v>207</v>
      </c>
      <c r="D1874" t="s">
        <v>202</v>
      </c>
    </row>
    <row r="1884" spans="1:4" x14ac:dyDescent="0.35">
      <c r="A1884" t="s">
        <v>731</v>
      </c>
    </row>
    <row r="1885" spans="1:4" x14ac:dyDescent="0.35">
      <c r="A1885" t="str">
        <f>"=?????????????????????*"</f>
        <v>=?????????????????????*</v>
      </c>
    </row>
    <row r="1886" spans="1:4" x14ac:dyDescent="0.35">
      <c r="A1886" s="74" t="s">
        <v>757</v>
      </c>
    </row>
    <row r="1888" spans="1:4" x14ac:dyDescent="0.35">
      <c r="A1888" t="s">
        <v>732</v>
      </c>
    </row>
    <row r="1889" spans="1:4" x14ac:dyDescent="0.35">
      <c r="A1889" t="str">
        <f>"=???????????????????????????????????????????????????*"</f>
        <v>=???????????????????????????????????????????????????*</v>
      </c>
    </row>
    <row r="1890" spans="1:4" x14ac:dyDescent="0.35">
      <c r="A1890" s="74" t="s">
        <v>734</v>
      </c>
    </row>
    <row r="1892" spans="1:4" x14ac:dyDescent="0.35">
      <c r="A1892" t="s">
        <v>721</v>
      </c>
    </row>
    <row r="1893" spans="1:4" x14ac:dyDescent="0.35">
      <c r="A1893" t="str">
        <f>"&lt;&gt;???????????"</f>
        <v>&lt;&gt;???????????</v>
      </c>
    </row>
    <row r="1894" spans="1:4" x14ac:dyDescent="0.35">
      <c r="A1894" s="74" t="s">
        <v>644</v>
      </c>
    </row>
    <row r="1896" spans="1:4" x14ac:dyDescent="0.35">
      <c r="A1896" s="170" t="s">
        <v>730</v>
      </c>
    </row>
    <row r="1897" spans="1:4" x14ac:dyDescent="0.35">
      <c r="A1897" t="s">
        <v>293</v>
      </c>
    </row>
    <row r="1898" spans="1:4" x14ac:dyDescent="0.35">
      <c r="A1898" s="74" t="s">
        <v>735</v>
      </c>
    </row>
    <row r="1900" spans="1:4" x14ac:dyDescent="0.35">
      <c r="A1900" t="s">
        <v>731</v>
      </c>
      <c r="B1900" t="s">
        <v>732</v>
      </c>
      <c r="C1900" t="s">
        <v>721</v>
      </c>
      <c r="D1900" s="171" t="s">
        <v>730</v>
      </c>
    </row>
  </sheetData>
  <sheetProtection sheet="1" objects="1" scenarios="1"/>
  <pageMargins left="0.7" right="0.7" top="0.75" bottom="0.75" header="0.51180555555555551" footer="0.51180555555555551"/>
  <pageSetup firstPageNumber="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D14"/>
  <sheetViews>
    <sheetView workbookViewId="0">
      <selection activeCell="C11" sqref="C11"/>
    </sheetView>
  </sheetViews>
  <sheetFormatPr defaultColWidth="0" defaultRowHeight="14.5" zeroHeight="1" x14ac:dyDescent="0.35"/>
  <cols>
    <col min="1" max="1" width="8.54296875" style="31" customWidth="1"/>
    <col min="2" max="2" width="81.1796875" style="31" customWidth="1"/>
    <col min="3" max="3" width="27.81640625" style="31" customWidth="1"/>
    <col min="4" max="4" width="14.1796875" style="31" customWidth="1"/>
    <col min="5" max="16384" width="0" style="31" hidden="1"/>
  </cols>
  <sheetData>
    <row r="1" spans="1:4" ht="31.5" customHeight="1" x14ac:dyDescent="0.35">
      <c r="A1" s="220" t="s">
        <v>1114</v>
      </c>
      <c r="B1" s="220"/>
      <c r="C1" s="220"/>
      <c r="D1" s="36"/>
    </row>
    <row r="2" spans="1:4" ht="21" customHeight="1" x14ac:dyDescent="0.35">
      <c r="A2" s="64" t="s">
        <v>20</v>
      </c>
      <c r="B2" s="65" t="s">
        <v>481</v>
      </c>
      <c r="C2" s="66" t="s">
        <v>482</v>
      </c>
      <c r="D2" s="36"/>
    </row>
    <row r="3" spans="1:4" ht="15.5" x14ac:dyDescent="0.35">
      <c r="A3" s="189">
        <v>1</v>
      </c>
      <c r="B3" s="176" t="s">
        <v>1106</v>
      </c>
      <c r="C3" s="67">
        <f>ROUND(ROWS(SalDedEmpPIN)-COUNTBLANK(SalDedEmpPIN),2)</f>
        <v>0</v>
      </c>
      <c r="D3" s="36"/>
    </row>
    <row r="4" spans="1:4" ht="31" x14ac:dyDescent="0.35">
      <c r="A4" s="189">
        <v>2</v>
      </c>
      <c r="B4" s="176" t="s">
        <v>483</v>
      </c>
      <c r="C4" s="68">
        <f ca="1">ROUND(DtlsSalPdBftsSelfPayTaxListTO,2)</f>
        <v>0</v>
      </c>
      <c r="D4" s="36"/>
    </row>
    <row r="5" spans="1:4" ht="31" x14ac:dyDescent="0.35">
      <c r="A5" s="189">
        <v>3</v>
      </c>
      <c r="B5" s="176" t="s">
        <v>1150</v>
      </c>
      <c r="C5" s="68">
        <f ca="1">ROUND(TaxPdOnLumpSumPdAftrTrmtnListTO,2)</f>
        <v>0</v>
      </c>
      <c r="D5" s="36"/>
    </row>
    <row r="6" spans="1:4" ht="15.5" x14ac:dyDescent="0.35">
      <c r="A6" s="189">
        <v>4</v>
      </c>
      <c r="B6" s="176" t="s">
        <v>1151</v>
      </c>
      <c r="C6" s="45">
        <f ca="1">ROUND(FringeBenfTaxCalcListTO,2)</f>
        <v>0</v>
      </c>
      <c r="D6" s="36"/>
    </row>
    <row r="7" spans="1:4" ht="15.5" x14ac:dyDescent="0.35">
      <c r="A7" s="189">
        <v>5</v>
      </c>
      <c r="B7" s="178" t="s">
        <v>1107</v>
      </c>
      <c r="C7" s="172"/>
      <c r="D7" s="36"/>
    </row>
    <row r="8" spans="1:4" ht="15.5" x14ac:dyDescent="0.35">
      <c r="A8" s="190">
        <v>6</v>
      </c>
      <c r="B8" s="177" t="s">
        <v>1108</v>
      </c>
      <c r="C8" s="58">
        <f ca="1">ROUND(SUM(ClcTaxDue.EmpTO,ClcTaxDue.LumpSumTO,ClcTaxDue.FringeBenfTO,ClcTaxDue.TaxDedEmpWithoutPin),2)</f>
        <v>0</v>
      </c>
      <c r="D8" s="36"/>
    </row>
    <row r="9" spans="1:4" ht="15.5" x14ac:dyDescent="0.35">
      <c r="A9" s="189">
        <v>7</v>
      </c>
      <c r="B9" s="176" t="s">
        <v>1110</v>
      </c>
      <c r="C9" s="173"/>
      <c r="D9" s="36"/>
    </row>
    <row r="10" spans="1:4" ht="32.25" customHeight="1" x14ac:dyDescent="0.35">
      <c r="A10" s="189">
        <v>8</v>
      </c>
      <c r="B10" s="176" t="s">
        <v>1111</v>
      </c>
      <c r="C10" s="173">
        <v>0</v>
      </c>
      <c r="D10" s="36"/>
    </row>
    <row r="11" spans="1:4" ht="15.5" x14ac:dyDescent="0.35">
      <c r="A11" s="189">
        <v>9</v>
      </c>
      <c r="B11" s="176" t="s">
        <v>1159</v>
      </c>
      <c r="C11" s="174">
        <v>0</v>
      </c>
      <c r="D11" s="36"/>
    </row>
    <row r="12" spans="1:4" ht="15.5" x14ac:dyDescent="0.35">
      <c r="A12" s="190">
        <v>10</v>
      </c>
      <c r="B12" s="177" t="s">
        <v>1109</v>
      </c>
      <c r="C12" s="58">
        <f ca="1">ROUND(SUM(ClcTaxDue.TotTaxPybl,ClcTaxDue.totalHousingContribution,ClcTaxDue.totalNITAContribution),2)</f>
        <v>0</v>
      </c>
      <c r="D12" s="36"/>
    </row>
    <row r="13" spans="1:4" ht="37.5" customHeight="1" x14ac:dyDescent="0.35">
      <c r="A13" s="36"/>
      <c r="B13" s="36"/>
      <c r="C13" s="36"/>
      <c r="D13" s="36"/>
    </row>
    <row r="14" spans="1:4" ht="37.5" customHeight="1" x14ac:dyDescent="0.35">
      <c r="A14" s="36"/>
      <c r="B14" s="36" t="s">
        <v>484</v>
      </c>
      <c r="C14" s="36"/>
      <c r="D14" s="36"/>
    </row>
  </sheetData>
  <sheetProtection algorithmName="SHA-512" hashValue="Ht+omgskchHux2feS0zW8th4G4Mu0KapL3Wm02weYBWCMctSIk/gfJWG5hK15TW51NorcBS/kQDFRKVY2tX0Ug==" saltValue="w3vrrFaiXNdjBC+lSQZLfw==" spinCount="100000" sheet="1" objects="1" scenarios="1" selectLockedCells="1"/>
  <protectedRanges>
    <protectedRange sqref="C7" name="Range1"/>
  </protectedRanges>
  <mergeCells count="1">
    <mergeCell ref="A1:C1"/>
  </mergeCells>
  <dataValidations xWindow="830" yWindow="541" count="1">
    <dataValidation type="decimal" allowBlank="1" showInputMessage="1" showErrorMessage="1" errorTitle="Data Error:" error="Please enter positive numeric value." promptTitle="Numeric:" prompt="Enter positive numeric value." sqref="C7">
      <formula1>0</formula1>
      <formula2>999999999999</formula2>
    </dataValidation>
  </dataValidations>
  <pageMargins left="0.7" right="0.7" top="0.75" bottom="0.75" header="0.51180555555555551" footer="0.51180555555555551"/>
  <pageSetup firstPageNumber="0" orientation="portrait"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4:A11"/>
  <sheetViews>
    <sheetView workbookViewId="0">
      <selection activeCell="A2" sqref="A2"/>
    </sheetView>
  </sheetViews>
  <sheetFormatPr defaultRowHeight="14.5" x14ac:dyDescent="0.35"/>
  <sheetData>
    <row r="4" spans="1:1" x14ac:dyDescent="0.35">
      <c r="A4" s="69" t="s">
        <v>1235</v>
      </c>
    </row>
    <row r="5" spans="1:1" x14ac:dyDescent="0.35">
      <c r="A5" t="s">
        <v>485</v>
      </c>
    </row>
    <row r="10" spans="1:1" x14ac:dyDescent="0.35">
      <c r="A10" s="188" t="s">
        <v>1235</v>
      </c>
    </row>
    <row r="11" spans="1:1" x14ac:dyDescent="0.35">
      <c r="A11" t="s">
        <v>485</v>
      </c>
    </row>
  </sheetData>
  <sheetProtection password="94AB" sheet="1" objects="1" scenarios="1" selectLockedCells="1"/>
  <pageMargins left="0.7" right="0.7" top="0.75" bottom="0.75" header="0.51180555555555551" footer="0.51180555555555551"/>
  <pageSetup firstPageNumber="0" orientation="portrait" horizontalDpi="300" verticalDpi="30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91F0DEB6A928841A48719FA0A82D5A8" ma:contentTypeVersion="20" ma:contentTypeDescription="Create a new document." ma:contentTypeScope="" ma:versionID="e2303a23f145cb8dc4bbed8af15fd37c">
  <xsd:schema xmlns:xsd="http://www.w3.org/2001/XMLSchema" xmlns:xs="http://www.w3.org/2001/XMLSchema" xmlns:p="http://schemas.microsoft.com/office/2006/metadata/properties" xmlns:ns1="http://schemas.microsoft.com/sharepoint/v3" xmlns:ns3="d86d522d-88b6-4490-b853-f6e5c74d2f63" xmlns:ns4="002d3fdf-60df-4200-a0e7-310ffe8ea892" targetNamespace="http://schemas.microsoft.com/office/2006/metadata/properties" ma:root="true" ma:fieldsID="44e4f6592b55223a809b0675eeebda69" ns1:_="" ns3:_="" ns4:_="">
    <xsd:import namespace="http://schemas.microsoft.com/sharepoint/v3"/>
    <xsd:import namespace="d86d522d-88b6-4490-b853-f6e5c74d2f63"/>
    <xsd:import namespace="002d3fdf-60df-4200-a0e7-310ffe8ea89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86d522d-88b6-4490-b853-f6e5c74d2f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2d3fdf-60df-4200-a0e7-310ffe8ea89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d86d522d-88b6-4490-b853-f6e5c74d2f63" xsi:nil="true"/>
  </documentManagement>
</p:properties>
</file>

<file path=customXml/itemProps1.xml><?xml version="1.0" encoding="utf-8"?>
<ds:datastoreItem xmlns:ds="http://schemas.openxmlformats.org/officeDocument/2006/customXml" ds:itemID="{6B890784-8693-4956-85A9-6CEF7D9B7D8B}">
  <ds:schemaRefs>
    <ds:schemaRef ds:uri="http://schemas.microsoft.com/sharepoint/v3/contenttype/forms"/>
  </ds:schemaRefs>
</ds:datastoreItem>
</file>

<file path=customXml/itemProps2.xml><?xml version="1.0" encoding="utf-8"?>
<ds:datastoreItem xmlns:ds="http://schemas.openxmlformats.org/officeDocument/2006/customXml" ds:itemID="{1F2184AE-641F-4C50-8F40-91D955F683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86d522d-88b6-4490-b853-f6e5c74d2f63"/>
    <ds:schemaRef ds:uri="002d3fdf-60df-4200-a0e7-310ffe8ea8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3F6575-10E7-485F-B260-1319AF79FCF2}">
  <ds:schemaRefs>
    <ds:schemaRef ds:uri="http://purl.org/dc/dcmitype/"/>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purl.org/dc/elements/1.1/"/>
    <ds:schemaRef ds:uri="http://purl.org/dc/terms/"/>
    <ds:schemaRef ds:uri="http://schemas.microsoft.com/sharepoint/v3"/>
    <ds:schemaRef ds:uri="http://schemas.openxmlformats.org/package/2006/metadata/core-properties"/>
    <ds:schemaRef ds:uri="002d3fdf-60df-4200-a0e7-310ffe8ea892"/>
    <ds:schemaRef ds:uri="d86d522d-88b6-4490-b853-f6e5c74d2f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145</vt:i4>
      </vt:variant>
    </vt:vector>
  </HeadingPairs>
  <TitlesOfParts>
    <vt:vector size="157" baseType="lpstr">
      <vt:lpstr>Read Me</vt:lpstr>
      <vt:lpstr>Errors</vt:lpstr>
      <vt:lpstr>Data</vt:lpstr>
      <vt:lpstr>Validations</vt:lpstr>
      <vt:lpstr>Macros_Disabled</vt:lpstr>
      <vt:lpstr>A_Basic_Info</vt:lpstr>
      <vt:lpstr>B_Employees_Dtls_Simplified</vt:lpstr>
      <vt:lpstr>C_Lump_Sum_Payments_Dtls</vt:lpstr>
      <vt:lpstr>D_FBT_Dtls</vt:lpstr>
      <vt:lpstr>ValidationList</vt:lpstr>
      <vt:lpstr>ImportCsv</vt:lpstr>
      <vt:lpstr>E_Tax_Due</vt:lpstr>
      <vt:lpstr>_Yr2007</vt:lpstr>
      <vt:lpstr>B_Eployess_Dtls.AffordableHousingLevy</vt:lpstr>
      <vt:lpstr>BodyType</vt:lpstr>
      <vt:lpstr>BodyTypeCode</vt:lpstr>
      <vt:lpstr>Boolean</vt:lpstr>
      <vt:lpstr>CarType</vt:lpstr>
      <vt:lpstr>CarTypeCode</vt:lpstr>
      <vt:lpstr>ClcTaxDue.EmpTO</vt:lpstr>
      <vt:lpstr>ClcTaxDue.FringeBenfTO</vt:lpstr>
      <vt:lpstr>ClcTaxDue.LumpSumTO</vt:lpstr>
      <vt:lpstr>ClcTaxDue.TaxDedEmpWithoutPin</vt:lpstr>
      <vt:lpstr>ClcTaxDue.totalHousingContribution</vt:lpstr>
      <vt:lpstr>ClcTaxDue.totalNITAContribution</vt:lpstr>
      <vt:lpstr>ClcTaxDue.TotEmpRcrds</vt:lpstr>
      <vt:lpstr>ClcTaxDue.TotNITALevyMemb</vt:lpstr>
      <vt:lpstr>ClcTaxDue.TotPybl</vt:lpstr>
      <vt:lpstr>ClcTaxDue.TotTaxPybl</vt:lpstr>
      <vt:lpstr>ContributionType</vt:lpstr>
      <vt:lpstr>ContributionTypeCd</vt:lpstr>
      <vt:lpstr>ContributionTypeSorted</vt:lpstr>
      <vt:lpstr>DtlsArrSalPdBftsPayeDedFrmEmpListTO</vt:lpstr>
      <vt:lpstr>DtlsSalPdBftsPayeDedFrmEmp.List</vt:lpstr>
      <vt:lpstr>DtlsSalPdBftsPayeDedFrmEmpListTO</vt:lpstr>
      <vt:lpstr>DtlsSalPdBftsSelfPayTaxListTO</vt:lpstr>
      <vt:lpstr>EntityCode</vt:lpstr>
      <vt:lpstr>EntityType</vt:lpstr>
      <vt:lpstr>EntityTypeCodeCol</vt:lpstr>
      <vt:lpstr>formId</vt:lpstr>
      <vt:lpstr>FringeBenf.TaxCalcList</vt:lpstr>
      <vt:lpstr>FringeBenfTaxCalcListTO</vt:lpstr>
      <vt:lpstr>genXML</vt:lpstr>
      <vt:lpstr>gratuityoptions</vt:lpstr>
      <vt:lpstr>HolderPolicy</vt:lpstr>
      <vt:lpstr>HolderPolicyCode</vt:lpstr>
      <vt:lpstr>HouseLevyEmployeeCategory</vt:lpstr>
      <vt:lpstr>HouseLevyEmployeeCategoryCd</vt:lpstr>
      <vt:lpstr>HouseLevyEmployeeCategorySorted</vt:lpstr>
      <vt:lpstr>IncomeTypeCode</vt:lpstr>
      <vt:lpstr>IncomeTypeSorted</vt:lpstr>
      <vt:lpstr>IncType104</vt:lpstr>
      <vt:lpstr>IncType200</vt:lpstr>
      <vt:lpstr>IncTypeOth</vt:lpstr>
      <vt:lpstr>labelForYearChangeSecB</vt:lpstr>
      <vt:lpstr>lumpsumoptions</vt:lpstr>
      <vt:lpstr>moduleId</vt:lpstr>
      <vt:lpstr>MonthCode</vt:lpstr>
      <vt:lpstr>MonthList</vt:lpstr>
      <vt:lpstr>MsgAlpha</vt:lpstr>
      <vt:lpstr>MsgAlpNum</vt:lpstr>
      <vt:lpstr>MsgAlpNumSpl</vt:lpstr>
      <vt:lpstr>MsgDateFrmt</vt:lpstr>
      <vt:lpstr>MsgEmpEndDt</vt:lpstr>
      <vt:lpstr>MsgEmpStrtDt</vt:lpstr>
      <vt:lpstr>MsgFutureDt</vt:lpstr>
      <vt:lpstr>MsgMandat</vt:lpstr>
      <vt:lpstr>MsgNum</vt:lpstr>
      <vt:lpstr>MsgPINDup</vt:lpstr>
      <vt:lpstr>msgPositvNum</vt:lpstr>
      <vt:lpstr>MsgRtnMonth</vt:lpstr>
      <vt:lpstr>MsgRtnPrdDt</vt:lpstr>
      <vt:lpstr>MsgYearVal1</vt:lpstr>
      <vt:lpstr>MsgYearVal2</vt:lpstr>
      <vt:lpstr>obligationId</vt:lpstr>
      <vt:lpstr>officeVersion</vt:lpstr>
      <vt:lpstr>OtherYear</vt:lpstr>
      <vt:lpstr>OtherYear2</vt:lpstr>
      <vt:lpstr>PolicyCode</vt:lpstr>
      <vt:lpstr>PurposeOfPolicy</vt:lpstr>
      <vt:lpstr>RefSchedules</vt:lpstr>
      <vt:lpstr>RefSchedulesCode</vt:lpstr>
      <vt:lpstr>ResidentStatus</vt:lpstr>
      <vt:lpstr>ResidentStatusC</vt:lpstr>
      <vt:lpstr>ResidentStatusCode</vt:lpstr>
      <vt:lpstr>RetInf.arrearStartDate</vt:lpstr>
      <vt:lpstr>RetInf.DatePaymentStartDate</vt:lpstr>
      <vt:lpstr>RetInf.DepositStartDate</vt:lpstr>
      <vt:lpstr>ReturnType</vt:lpstr>
      <vt:lpstr>ReturnTypeCode</vt:lpstr>
      <vt:lpstr>ReturnTypeSorted</vt:lpstr>
      <vt:lpstr>RtnInf.EntityCode</vt:lpstr>
      <vt:lpstr>RtnInf.EntityType</vt:lpstr>
      <vt:lpstr>RtnInf.isAddAssmt</vt:lpstr>
      <vt:lpstr>RtnInf.Month</vt:lpstr>
      <vt:lpstr>RtnInf.MonthCode</vt:lpstr>
      <vt:lpstr>RtnInf.ReturnType</vt:lpstr>
      <vt:lpstr>RtnInf.ReturnTypeCd</vt:lpstr>
      <vt:lpstr>RtnInf.RtnMonth</vt:lpstr>
      <vt:lpstr>RtnInf.RtnPrdFrom</vt:lpstr>
      <vt:lpstr>RtnInf.RtnPrdTo</vt:lpstr>
      <vt:lpstr>RtnInf.RtnPrdToAct</vt:lpstr>
      <vt:lpstr>RtnInf.RtnPrdToActStart</vt:lpstr>
      <vt:lpstr>RtnInf.RtnYear</vt:lpstr>
      <vt:lpstr>RtnInf.TaxPayersPIN</vt:lpstr>
      <vt:lpstr>SalDedEmpPIN</vt:lpstr>
      <vt:lpstr>SlabRate1998</vt:lpstr>
      <vt:lpstr>SlabRate1999</vt:lpstr>
      <vt:lpstr>SlabRate2000</vt:lpstr>
      <vt:lpstr>SlabRate2001</vt:lpstr>
      <vt:lpstr>SlabRate2002</vt:lpstr>
      <vt:lpstr>SlabRate2003</vt:lpstr>
      <vt:lpstr>SlabRate2004</vt:lpstr>
      <vt:lpstr>SlabRate2005</vt:lpstr>
      <vt:lpstr>SlabRate2006</vt:lpstr>
      <vt:lpstr>SlabRate2007</vt:lpstr>
      <vt:lpstr>SlabRate2008</vt:lpstr>
      <vt:lpstr>SlabRate2009</vt:lpstr>
      <vt:lpstr>SlabRate2010</vt:lpstr>
      <vt:lpstr>SlabRate2011</vt:lpstr>
      <vt:lpstr>SlabRate2012</vt:lpstr>
      <vt:lpstr>SlabRate2013</vt:lpstr>
      <vt:lpstr>SlabRate2014</vt:lpstr>
      <vt:lpstr>SlabRate2015</vt:lpstr>
      <vt:lpstr>SlabRate2016</vt:lpstr>
      <vt:lpstr>SlabRate2017</vt:lpstr>
      <vt:lpstr>SlabRate2018</vt:lpstr>
      <vt:lpstr>SlabRate2019</vt:lpstr>
      <vt:lpstr>SlabRate2020</vt:lpstr>
      <vt:lpstr>SlabRate2021</vt:lpstr>
      <vt:lpstr>SlabRate2022</vt:lpstr>
      <vt:lpstr>SlabRate2023</vt:lpstr>
      <vt:lpstr>SlabRate2024</vt:lpstr>
      <vt:lpstr>SlabRate2025</vt:lpstr>
      <vt:lpstr>SlabRate2026</vt:lpstr>
      <vt:lpstr>SortedBodyType</vt:lpstr>
      <vt:lpstr>SortedCarType</vt:lpstr>
      <vt:lpstr>SortedEntityType</vt:lpstr>
      <vt:lpstr>SortedMonthList</vt:lpstr>
      <vt:lpstr>SortedResidentStatus</vt:lpstr>
      <vt:lpstr>SortedResidentStatustemp</vt:lpstr>
      <vt:lpstr>SortedTypeOfHousing</vt:lpstr>
      <vt:lpstr>TaxPdOnLumpSumPdAftrTrmtn.List</vt:lpstr>
      <vt:lpstr>TaxPdOnLumpSumPdAftrTrmtnListTO</vt:lpstr>
      <vt:lpstr>templateInfo.formId</vt:lpstr>
      <vt:lpstr>templateInfo.moduleId</vt:lpstr>
      <vt:lpstr>templateInfo.obligId</vt:lpstr>
      <vt:lpstr>templateInfo.ofcVrsn</vt:lpstr>
      <vt:lpstr>templateInfo.tempType</vt:lpstr>
      <vt:lpstr>templateInfo.tempVrsn</vt:lpstr>
      <vt:lpstr>templateType</vt:lpstr>
      <vt:lpstr>TypeOFEmp</vt:lpstr>
      <vt:lpstr>TypeOFEmpCode</vt:lpstr>
      <vt:lpstr>TypeOfHousing</vt:lpstr>
      <vt:lpstr>TypeOfHousingCode</vt:lpstr>
      <vt:lpstr>visibleSheetsArr</vt:lpstr>
      <vt:lpstr>YearList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MUTORO BUSAULE</dc:creator>
  <cp:lastModifiedBy>DAVID MUTORO BUSAULE</cp:lastModifiedBy>
  <dcterms:created xsi:type="dcterms:W3CDTF">2013-08-30T14:29:57Z</dcterms:created>
  <dcterms:modified xsi:type="dcterms:W3CDTF">2026-08-05T20:03:16Z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0x010100691F0DEB6A928841A48719FA0A82D5A8</vt:lpwstr>
  </property>
</Properties>
</file>